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\Dropbox\Wichor\bijeenkomsten - cursussen\2021-10 MLA workshop\20211007\"/>
    </mc:Choice>
  </mc:AlternateContent>
  <bookViews>
    <workbookView xWindow="0" yWindow="0" windowWidth="25200" windowHeight="11970" activeTab="3"/>
  </bookViews>
  <sheets>
    <sheet name="exercise 2" sheetId="1" r:id="rId1"/>
    <sheet name="exercise 3" sheetId="2" r:id="rId2"/>
    <sheet name="exercise 4" sheetId="3" r:id="rId3"/>
    <sheet name="session 2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4" l="1"/>
  <c r="I14" i="4"/>
  <c r="K14" i="4"/>
  <c r="R19" i="4"/>
  <c r="N19" i="4"/>
  <c r="T19" i="4"/>
  <c r="S19" i="4"/>
  <c r="J14" i="4" l="1"/>
  <c r="G15" i="3"/>
  <c r="H15" i="3"/>
  <c r="I15" i="3" s="1"/>
  <c r="J15" i="3"/>
  <c r="J24" i="3"/>
  <c r="J25" i="3"/>
  <c r="J26" i="3"/>
  <c r="J27" i="3"/>
  <c r="G24" i="3"/>
  <c r="H24" i="3"/>
  <c r="I24" i="3" l="1"/>
  <c r="B32" i="3" l="1"/>
  <c r="B48" i="3" s="1"/>
  <c r="B17" i="2"/>
  <c r="AB17" i="2" s="1"/>
  <c r="B16" i="2" l="1"/>
  <c r="AB16" i="2" s="1"/>
  <c r="W32" i="3" l="1"/>
  <c r="G10" i="3"/>
  <c r="H10" i="3"/>
  <c r="I10" i="3" s="1"/>
  <c r="J9" i="3"/>
  <c r="J10" i="3"/>
  <c r="J11" i="3"/>
  <c r="J12" i="3"/>
  <c r="J13" i="3"/>
  <c r="J14" i="3"/>
  <c r="J16" i="3"/>
  <c r="J17" i="3"/>
  <c r="J18" i="3"/>
  <c r="J19" i="3"/>
  <c r="J20" i="3"/>
  <c r="J21" i="3"/>
  <c r="J22" i="3"/>
  <c r="J23" i="3"/>
  <c r="J28" i="3"/>
  <c r="J29" i="3"/>
  <c r="J30" i="3"/>
  <c r="J31" i="3"/>
  <c r="G9" i="3"/>
  <c r="H9" i="3"/>
  <c r="G4" i="3"/>
  <c r="H4" i="3"/>
  <c r="J4" i="3"/>
  <c r="G5" i="3"/>
  <c r="H5" i="3"/>
  <c r="J5" i="3"/>
  <c r="G6" i="3"/>
  <c r="H6" i="3"/>
  <c r="J6" i="3"/>
  <c r="G7" i="3"/>
  <c r="H7" i="3"/>
  <c r="J7" i="3"/>
  <c r="G8" i="3"/>
  <c r="H8" i="3"/>
  <c r="J8" i="3"/>
  <c r="G11" i="3"/>
  <c r="H11" i="3"/>
  <c r="G12" i="3"/>
  <c r="H12" i="3"/>
  <c r="G13" i="3"/>
  <c r="H13" i="3"/>
  <c r="I13" i="3" s="1"/>
  <c r="G14" i="3"/>
  <c r="H14" i="3"/>
  <c r="G16" i="3"/>
  <c r="H16" i="3"/>
  <c r="G17" i="3"/>
  <c r="H17" i="3"/>
  <c r="I17" i="3" s="1"/>
  <c r="G18" i="3"/>
  <c r="H18" i="3"/>
  <c r="G19" i="3"/>
  <c r="H19" i="3"/>
  <c r="I19" i="3" s="1"/>
  <c r="G20" i="3"/>
  <c r="H20" i="3"/>
  <c r="G21" i="3"/>
  <c r="H21" i="3"/>
  <c r="G22" i="3"/>
  <c r="H22" i="3"/>
  <c r="G23" i="3"/>
  <c r="H23" i="3"/>
  <c r="G25" i="3"/>
  <c r="H25" i="3"/>
  <c r="G26" i="3"/>
  <c r="H26" i="3"/>
  <c r="I26" i="3" s="1"/>
  <c r="G27" i="3"/>
  <c r="H27" i="3"/>
  <c r="I27" i="3"/>
  <c r="G28" i="3"/>
  <c r="H28" i="3"/>
  <c r="I28" i="3"/>
  <c r="G29" i="3"/>
  <c r="H29" i="3"/>
  <c r="I29" i="3"/>
  <c r="G30" i="3"/>
  <c r="H30" i="3"/>
  <c r="I30" i="3"/>
  <c r="G31" i="3"/>
  <c r="H31" i="3"/>
  <c r="I31" i="3"/>
  <c r="V32" i="3"/>
  <c r="J3" i="3"/>
  <c r="J2" i="3"/>
  <c r="I25" i="3" l="1"/>
  <c r="I9" i="3"/>
  <c r="I8" i="3"/>
  <c r="I20" i="3"/>
  <c r="I23" i="3"/>
  <c r="I21" i="3"/>
  <c r="I7" i="3"/>
  <c r="I16" i="3"/>
  <c r="I14" i="3"/>
  <c r="I22" i="3"/>
  <c r="I11" i="3"/>
  <c r="I4" i="3"/>
  <c r="I12" i="3"/>
  <c r="I6" i="3"/>
  <c r="I18" i="3"/>
  <c r="I5" i="3"/>
  <c r="B14" i="2"/>
  <c r="AB14" i="2" s="1"/>
  <c r="E20" i="1"/>
  <c r="F20" i="1"/>
  <c r="G20" i="1"/>
  <c r="H20" i="1"/>
  <c r="I20" i="1"/>
  <c r="J20" i="1"/>
  <c r="K20" i="1"/>
  <c r="K3" i="4" l="1"/>
  <c r="K4" i="4"/>
  <c r="K5" i="4"/>
  <c r="K6" i="4"/>
  <c r="K7" i="4"/>
  <c r="K8" i="4"/>
  <c r="K9" i="4"/>
  <c r="K10" i="4"/>
  <c r="K11" i="4"/>
  <c r="K12" i="4"/>
  <c r="K13" i="4"/>
  <c r="K15" i="4"/>
  <c r="K16" i="4"/>
  <c r="K17" i="4"/>
  <c r="K18" i="4"/>
  <c r="K2" i="4"/>
  <c r="U19" i="4"/>
  <c r="Z19" i="4"/>
  <c r="L19" i="4"/>
  <c r="M19" i="4"/>
  <c r="P19" i="4"/>
  <c r="O19" i="4"/>
  <c r="V19" i="4"/>
  <c r="Y19" i="4"/>
  <c r="X19" i="4"/>
  <c r="Q19" i="4"/>
  <c r="AA19" i="4"/>
  <c r="W19" i="4"/>
  <c r="H4" i="4"/>
  <c r="I4" i="4"/>
  <c r="I2" i="4"/>
  <c r="I3" i="4"/>
  <c r="I5" i="4"/>
  <c r="I6" i="4"/>
  <c r="I7" i="4"/>
  <c r="I8" i="4"/>
  <c r="I9" i="4"/>
  <c r="I10" i="4"/>
  <c r="I11" i="4"/>
  <c r="I12" i="4"/>
  <c r="I13" i="4"/>
  <c r="I15" i="4"/>
  <c r="I16" i="4"/>
  <c r="I17" i="4"/>
  <c r="I18" i="4"/>
  <c r="H18" i="4"/>
  <c r="J4" i="4" l="1"/>
  <c r="H17" i="4"/>
  <c r="J17" i="4" s="1"/>
  <c r="H16" i="4"/>
  <c r="J16" i="4" s="1"/>
  <c r="H15" i="4"/>
  <c r="J15" i="4" s="1"/>
  <c r="H13" i="4"/>
  <c r="J13" i="4" s="1"/>
  <c r="H12" i="4"/>
  <c r="H11" i="4"/>
  <c r="H10" i="4"/>
  <c r="H9" i="4"/>
  <c r="H8" i="4"/>
  <c r="J8" i="4" s="1"/>
  <c r="H7" i="4"/>
  <c r="J7" i="4" s="1"/>
  <c r="H6" i="4"/>
  <c r="J6" i="4" s="1"/>
  <c r="H5" i="4"/>
  <c r="J5" i="4" s="1"/>
  <c r="H3" i="4"/>
  <c r="J3" i="4" s="1"/>
  <c r="H2" i="4"/>
  <c r="J2" i="4" s="1"/>
  <c r="J18" i="4" l="1"/>
  <c r="J12" i="4"/>
  <c r="J11" i="4"/>
  <c r="J10" i="4"/>
  <c r="J9" i="4"/>
  <c r="B45" i="3"/>
  <c r="B44" i="3"/>
  <c r="B46" i="3"/>
  <c r="B47" i="3"/>
  <c r="P32" i="3" l="1"/>
  <c r="N32" i="3"/>
  <c r="S32" i="3"/>
  <c r="U32" i="3"/>
  <c r="T32" i="3" l="1"/>
  <c r="R32" i="3"/>
  <c r="Z18" i="2" l="1"/>
  <c r="AA18" i="2"/>
  <c r="Y20" i="1"/>
  <c r="Z20" i="1"/>
  <c r="AA20" i="1"/>
  <c r="T18" i="2" l="1"/>
  <c r="U18" i="2"/>
  <c r="V18" i="2"/>
  <c r="W18" i="2"/>
  <c r="X18" i="2"/>
  <c r="Y18" i="2"/>
  <c r="A25" i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24" i="1"/>
  <c r="S20" i="1"/>
  <c r="T20" i="1"/>
  <c r="U20" i="1"/>
  <c r="V20" i="1"/>
  <c r="W20" i="1"/>
  <c r="X20" i="1"/>
  <c r="X32" i="3" l="1"/>
  <c r="K18" i="2" l="1"/>
  <c r="L18" i="2"/>
  <c r="G3" i="3" l="1"/>
  <c r="H3" i="3"/>
  <c r="O32" i="3"/>
  <c r="M32" i="3"/>
  <c r="Q32" i="3"/>
  <c r="L32" i="3"/>
  <c r="K32" i="3"/>
  <c r="D32" i="3"/>
  <c r="C32" i="3"/>
  <c r="H2" i="3"/>
  <c r="G2" i="3"/>
  <c r="I3" i="3" l="1"/>
  <c r="I2" i="3"/>
  <c r="G32" i="3"/>
  <c r="H32" i="3"/>
  <c r="B3" i="2" l="1"/>
  <c r="AB3" i="2" s="1"/>
  <c r="B4" i="1"/>
  <c r="AB4" i="1" s="1"/>
  <c r="B5" i="1"/>
  <c r="AB5" i="1" s="1"/>
  <c r="B6" i="1"/>
  <c r="AB6" i="1" s="1"/>
  <c r="B7" i="1"/>
  <c r="AB7" i="1" s="1"/>
  <c r="B8" i="1"/>
  <c r="AB8" i="1" s="1"/>
  <c r="B9" i="1"/>
  <c r="AB9" i="1" s="1"/>
  <c r="B10" i="1"/>
  <c r="AB10" i="1" s="1"/>
  <c r="B11" i="1"/>
  <c r="AB11" i="1" s="1"/>
  <c r="B12" i="1"/>
  <c r="AB12" i="1" s="1"/>
  <c r="B13" i="1"/>
  <c r="AB13" i="1" s="1"/>
  <c r="B14" i="1"/>
  <c r="AB14" i="1" s="1"/>
  <c r="B15" i="1"/>
  <c r="AB15" i="1" s="1"/>
  <c r="B16" i="1"/>
  <c r="AB16" i="1" s="1"/>
  <c r="B17" i="1"/>
  <c r="AB17" i="1" s="1"/>
  <c r="B18" i="1"/>
  <c r="AB18" i="1" s="1"/>
  <c r="B19" i="1"/>
  <c r="AB19" i="1" s="1"/>
  <c r="B2" i="1"/>
  <c r="B3" i="1"/>
  <c r="AB3" i="1" s="1"/>
  <c r="R20" i="1"/>
  <c r="B10" i="2" l="1"/>
  <c r="AB10" i="2" s="1"/>
  <c r="B12" i="2"/>
  <c r="B7" i="2"/>
  <c r="AB7" i="2" s="1"/>
  <c r="B8" i="2"/>
  <c r="B15" i="2"/>
  <c r="B11" i="2"/>
  <c r="B6" i="2"/>
  <c r="B4" i="2"/>
  <c r="B5" i="2"/>
  <c r="AB5" i="2" s="1"/>
  <c r="B9" i="2"/>
  <c r="D18" i="2"/>
  <c r="E18" i="2"/>
  <c r="F18" i="2"/>
  <c r="G18" i="2"/>
  <c r="H18" i="2"/>
  <c r="I18" i="2"/>
  <c r="J18" i="2"/>
  <c r="M18" i="2"/>
  <c r="N18" i="2"/>
  <c r="O18" i="2"/>
  <c r="P18" i="2"/>
  <c r="Q18" i="2"/>
  <c r="R18" i="2"/>
  <c r="S18" i="2"/>
  <c r="C18" i="2"/>
  <c r="B13" i="2"/>
  <c r="B2" i="2"/>
  <c r="AB2" i="2" s="1"/>
  <c r="Q20" i="1"/>
  <c r="D20" i="1"/>
  <c r="L20" i="1"/>
  <c r="M20" i="1"/>
  <c r="N20" i="1"/>
  <c r="O20" i="1"/>
  <c r="P20" i="1"/>
  <c r="C20" i="1"/>
  <c r="AB15" i="2" l="1"/>
  <c r="B24" i="2"/>
  <c r="B25" i="2"/>
  <c r="B24" i="1"/>
  <c r="B25" i="1"/>
  <c r="B29" i="1"/>
  <c r="B33" i="1"/>
  <c r="B37" i="1"/>
  <c r="B23" i="1"/>
  <c r="B30" i="1"/>
  <c r="B34" i="1"/>
  <c r="B38" i="1"/>
  <c r="B31" i="1"/>
  <c r="B35" i="1"/>
  <c r="B39" i="1"/>
  <c r="B28" i="1"/>
  <c r="B32" i="1"/>
  <c r="B36" i="1"/>
  <c r="B22" i="1"/>
  <c r="B26" i="1"/>
  <c r="B27" i="1"/>
  <c r="AB9" i="2"/>
  <c r="B23" i="2"/>
  <c r="AB8" i="2"/>
  <c r="AB12" i="2"/>
  <c r="AB20" i="1"/>
  <c r="AB2" i="1" s="1"/>
  <c r="AB18" i="2"/>
  <c r="AB6" i="2"/>
  <c r="AB13" i="2"/>
  <c r="AB4" i="2"/>
  <c r="AB11" i="2"/>
  <c r="B21" i="2"/>
  <c r="B22" i="2"/>
  <c r="B20" i="2"/>
</calcChain>
</file>

<file path=xl/sharedStrings.xml><?xml version="1.0" encoding="utf-8"?>
<sst xmlns="http://schemas.openxmlformats.org/spreadsheetml/2006/main" count="138" uniqueCount="113">
  <si>
    <t>Kidney dialy*[tiab]</t>
  </si>
  <si>
    <t>exercise</t>
  </si>
  <si>
    <t>hip osteoarthritis</t>
  </si>
  <si>
    <t xml:space="preserve">improvement </t>
  </si>
  <si>
    <t xml:space="preserve">mobility </t>
  </si>
  <si>
    <t>osteoarthritis</t>
  </si>
  <si>
    <t xml:space="preserve">patients </t>
  </si>
  <si>
    <t xml:space="preserve">physiotherapy </t>
  </si>
  <si>
    <t>exercise therapy OR physiotherapy</t>
  </si>
  <si>
    <t>exercise OR physiotherapy</t>
  </si>
  <si>
    <t>quality of life OR mobility</t>
  </si>
  <si>
    <t>terms</t>
  </si>
  <si>
    <t>results</t>
  </si>
  <si>
    <t>skin diseases</t>
  </si>
  <si>
    <t>AND</t>
  </si>
  <si>
    <t>Renal Dialysis [MeSH]</t>
  </si>
  <si>
    <t>Renal Dialy*[tiab]</t>
  </si>
  <si>
    <t>Hemodialy*[tiab]</t>
  </si>
  <si>
    <t>Extracorporeal Dialy*[tiab]</t>
  </si>
  <si>
    <t>Kidneys, Artificial [mesh]</t>
  </si>
  <si>
    <t>Artificial Kidney*[tiab]</t>
  </si>
  <si>
    <t>Blood Dialy*[tiab]</t>
  </si>
  <si>
    <t>Hemodiafiltration*[tiab]</t>
  </si>
  <si>
    <t>Peritoneal Dialy*[tiab]</t>
  </si>
  <si>
    <t>Acetate Free Biofiltrat*[tiab]</t>
  </si>
  <si>
    <t>CAPD</t>
  </si>
  <si>
    <t>Renal Replacement Therapy[mesh:noexp]</t>
  </si>
  <si>
    <t>Renal Replace*[tiab]</t>
  </si>
  <si>
    <t>Kidney Replace*[tiab]</t>
  </si>
  <si>
    <t>Haemodialy*[tiab]</t>
  </si>
  <si>
    <t>Haemodiafiltrat*[tiab]</t>
  </si>
  <si>
    <t>(Dialysis [mesh] AND (Kidney Diseases [mesh] OR Kidney [mesh]))</t>
  </si>
  <si>
    <t>elderly</t>
  </si>
  <si>
    <t>quality of life</t>
  </si>
  <si>
    <t>gold standard searches:</t>
  </si>
  <si>
    <t>PubMed</t>
  </si>
  <si>
    <t>(Vitamins[Mesh] OR Hormones[Mesh] OR Vitamins[pa] OR Hormones[pa] OR vitamin*[tiab] OR hormon*[tiab]) AND ("Dermatology"[Mesh] OR "Skin Diseases"[Mesh] OR dermatolog*[tiab] OR skin-disease*[tiab])</t>
  </si>
  <si>
    <t>Ovid Medline</t>
  </si>
  <si>
    <t>(exp Vitamins/ OR exp Hormones/ OR (vitamin* OR hormon*).ab,ti.) AND (exp Dermatology/ OR exp Skin Diseases/ OR (dermatolog* OR (skin ADJ3 disease*)).ab,ti.)</t>
  </si>
  <si>
    <t>Embase.com</t>
  </si>
  <si>
    <t>(vitamin/exp OR hormone/exp OR (vitamin* OR hormone*):Ab,ti) AND (dermatology/exp OR 'skin disease'/exp OR (dermatolog* OR (skin NEAR/3 disease*)):Ab,ti)</t>
  </si>
  <si>
    <t>gold standard</t>
  </si>
  <si>
    <t>overlap</t>
  </si>
  <si>
    <t>sens</t>
  </si>
  <si>
    <t>spec</t>
  </si>
  <si>
    <t>accuracy (sens x spec)</t>
  </si>
  <si>
    <t>errors</t>
  </si>
  <si>
    <t>pharmaco-logical action</t>
  </si>
  <si>
    <t>clinical</t>
  </si>
  <si>
    <t>inversions</t>
  </si>
  <si>
    <t>quality of life OR mobility OR improvement</t>
  </si>
  <si>
    <t>other extra element</t>
  </si>
  <si>
    <t>errors in combining sets</t>
  </si>
  <si>
    <t xml:space="preserve">major mesh </t>
  </si>
  <si>
    <t>syntax errors</t>
  </si>
  <si>
    <t>mesh/ subheadings</t>
  </si>
  <si>
    <t>forgot explode</t>
  </si>
  <si>
    <t>PM</t>
  </si>
  <si>
    <t>EB</t>
  </si>
  <si>
    <t>OV</t>
  </si>
  <si>
    <t>Too broad terms</t>
  </si>
  <si>
    <t>EM</t>
  </si>
  <si>
    <t>1.1</t>
  </si>
  <si>
    <t>1.2</t>
  </si>
  <si>
    <t>2.1</t>
  </si>
  <si>
    <t>specific gold standard</t>
  </si>
  <si>
    <t>sensitive gold standard</t>
  </si>
  <si>
    <t>2.2</t>
  </si>
  <si>
    <t>3.1</t>
  </si>
  <si>
    <t>3.2</t>
  </si>
  <si>
    <t>3.3</t>
  </si>
  <si>
    <t>3.4</t>
  </si>
  <si>
    <t>3.5</t>
  </si>
  <si>
    <t>4.1</t>
  </si>
  <si>
    <t>4.3</t>
  </si>
  <si>
    <t>4.4</t>
  </si>
  <si>
    <t>Errors</t>
  </si>
  <si>
    <t>missing explode</t>
  </si>
  <si>
    <t>missing parentheses tiab</t>
  </si>
  <si>
    <t>proximity errors</t>
  </si>
  <si>
    <t>no hyphens in phrases</t>
  </si>
  <si>
    <t>multiline</t>
  </si>
  <si>
    <t>no proximity</t>
  </si>
  <si>
    <t>boolean errors</t>
  </si>
  <si>
    <t>proximity not combined</t>
  </si>
  <si>
    <t>too broad terms</t>
  </si>
  <si>
    <t>database specific code</t>
  </si>
  <si>
    <t>1.3</t>
  </si>
  <si>
    <t>repeated terms</t>
  </si>
  <si>
    <t>Added extra  parentheses</t>
  </si>
  <si>
    <t>quality of life OR physiotherapy OR exercise therapy OR improvement</t>
  </si>
  <si>
    <t>tiab separate from mesh</t>
  </si>
  <si>
    <t>2a</t>
  </si>
  <si>
    <t>2b</t>
  </si>
  <si>
    <t>2c</t>
  </si>
  <si>
    <t>unsupported characters</t>
  </si>
  <si>
    <t>5a</t>
  </si>
  <si>
    <t>5b</t>
  </si>
  <si>
    <t>5c</t>
  </si>
  <si>
    <t>hip osteoarthritis OR elderly</t>
  </si>
  <si>
    <t>elderly OR patients</t>
  </si>
  <si>
    <t>UN</t>
  </si>
  <si>
    <t>18a</t>
  </si>
  <si>
    <t>18b</t>
  </si>
  <si>
    <t>database</t>
  </si>
  <si>
    <t>copy from interface</t>
  </si>
  <si>
    <t>truncation of thesaurus</t>
  </si>
  <si>
    <t>errors in elements</t>
  </si>
  <si>
    <t>too many parentheses</t>
  </si>
  <si>
    <t>3.6</t>
  </si>
  <si>
    <t>3.7</t>
  </si>
  <si>
    <t>4.2</t>
  </si>
  <si>
    <t>3.8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</si>
</sst>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 vertical="center" readingOrder="1"/>
    </xf>
    <xf numFmtId="0" fontId="2" fillId="0" borderId="0" xfId="0" applyFont="1"/>
    <xf numFmtId="1" fontId="0" fillId="0" borderId="0" xfId="0" applyNumberFormat="1"/>
    <xf numFmtId="164" fontId="0" fillId="0" borderId="0" xfId="0" applyNumberFormat="1"/>
    <xf numFmtId="0" fontId="6" fillId="0" borderId="0" xfId="0" applyFont="1"/>
    <xf numFmtId="0" fontId="3" fillId="0" borderId="0" xfId="0" applyFont="1" applyAlignment="1">
      <alignment textRotation="90" wrapText="1"/>
    </xf>
    <xf numFmtId="164" fontId="3" fillId="0" borderId="0" xfId="0" applyNumberFormat="1" applyFont="1" applyAlignment="1">
      <alignment textRotation="90" wrapText="1"/>
    </xf>
    <xf numFmtId="0" fontId="0" fillId="0" borderId="0" xfId="0" applyAlignment="1">
      <alignment textRotation="90"/>
    </xf>
    <xf numFmtId="0" fontId="0" fillId="0" borderId="0" xfId="0" applyAlignment="1">
      <alignment horizontal="right"/>
    </xf>
    <xf numFmtId="0" fontId="0" fillId="0" borderId="0" xfId="0" applyFont="1"/>
    <xf numFmtId="0" fontId="3" fillId="0" borderId="0" xfId="0" applyFont="1" applyAlignment="1">
      <alignment horizontal="right" textRotation="90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textRotation="90"/>
    </xf>
    <xf numFmtId="0" fontId="3" fillId="0" borderId="0" xfId="0" applyFont="1" applyAlignment="1">
      <alignment horizontal="left" textRotation="90" wrapText="1"/>
    </xf>
    <xf numFmtId="0" fontId="0" fillId="0" borderId="0" xfId="0" applyFont="1" applyAlignment="1">
      <alignment horizontal="left"/>
    </xf>
    <xf numFmtId="1" fontId="3" fillId="0" borderId="0" xfId="0" applyNumberFormat="1" applyFont="1" applyAlignment="1">
      <alignment textRotation="90" wrapText="1"/>
    </xf>
    <xf numFmtId="1" fontId="6" fillId="0" borderId="0" xfId="0" applyNumberFormat="1" applyFont="1"/>
    <xf numFmtId="1" fontId="0" fillId="0" borderId="0" xfId="0" applyNumberFormat="1" applyFont="1"/>
    <xf numFmtId="0" fontId="3" fillId="0" borderId="0" xfId="0" applyFont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0" borderId="0" xfId="0" applyNumberFormat="1" applyFill="1"/>
    <xf numFmtId="0" fontId="0" fillId="0" borderId="0" xfId="0" applyFont="1" applyFill="1"/>
    <xf numFmtId="1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13" sqref="A13"/>
    </sheetView>
  </sheetViews>
  <sheetFormatPr defaultRowHeight="18.75" x14ac:dyDescent="0.3"/>
  <cols>
    <col min="1" max="1" width="46.7109375" style="2" customWidth="1"/>
    <col min="2" max="2" width="5.28515625" style="2" customWidth="1"/>
    <col min="3" max="27" width="3.140625" customWidth="1"/>
  </cols>
  <sheetData>
    <row r="1" spans="1:28" x14ac:dyDescent="0.3"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  <c r="W1">
        <v>21</v>
      </c>
      <c r="X1">
        <v>22</v>
      </c>
      <c r="Y1">
        <v>23</v>
      </c>
      <c r="Z1">
        <v>24</v>
      </c>
      <c r="AA1">
        <v>25</v>
      </c>
    </row>
    <row r="2" spans="1:28" x14ac:dyDescent="0.25">
      <c r="A2" s="1" t="s">
        <v>15</v>
      </c>
      <c r="B2" s="1">
        <f t="shared" ref="B2:B19" si="0">SUM(C2:AA2)</f>
        <v>18</v>
      </c>
      <c r="C2">
        <v>1</v>
      </c>
      <c r="D2">
        <v>1</v>
      </c>
      <c r="E2">
        <v>1</v>
      </c>
      <c r="F2">
        <v>1</v>
      </c>
      <c r="G2">
        <v>1</v>
      </c>
      <c r="H2">
        <v>1</v>
      </c>
      <c r="I2">
        <v>1</v>
      </c>
      <c r="K2">
        <v>1</v>
      </c>
      <c r="M2">
        <v>1</v>
      </c>
      <c r="N2">
        <v>1</v>
      </c>
      <c r="O2">
        <v>1</v>
      </c>
      <c r="P2">
        <v>1</v>
      </c>
      <c r="Q2">
        <v>1</v>
      </c>
      <c r="R2">
        <v>1</v>
      </c>
      <c r="S2">
        <v>1</v>
      </c>
      <c r="T2">
        <v>1</v>
      </c>
      <c r="U2">
        <v>1</v>
      </c>
      <c r="V2">
        <v>1</v>
      </c>
      <c r="AB2" t="str">
        <f>A2&amp;" (" &amp; B2 &amp; "/" &amp;AB20&amp;")"</f>
        <v>Renal Dialysis [MeSH] (18/20)</v>
      </c>
    </row>
    <row r="3" spans="1:28" x14ac:dyDescent="0.25">
      <c r="A3" s="1" t="s">
        <v>16</v>
      </c>
      <c r="B3" s="1">
        <f t="shared" si="0"/>
        <v>12</v>
      </c>
      <c r="C3">
        <v>1</v>
      </c>
      <c r="D3">
        <v>1</v>
      </c>
      <c r="E3">
        <v>1</v>
      </c>
      <c r="H3">
        <v>1</v>
      </c>
      <c r="J3">
        <v>1</v>
      </c>
      <c r="K3">
        <v>1</v>
      </c>
      <c r="M3">
        <v>1</v>
      </c>
      <c r="N3">
        <v>1</v>
      </c>
      <c r="P3">
        <v>1</v>
      </c>
      <c r="R3">
        <v>1</v>
      </c>
      <c r="S3">
        <v>1</v>
      </c>
      <c r="T3">
        <v>1</v>
      </c>
      <c r="AB3" t="str">
        <f t="shared" ref="AB3:AB19" si="1">A3&amp;" (" &amp; B3 &amp;")"</f>
        <v>Renal Dialy*[tiab] (12)</v>
      </c>
    </row>
    <row r="4" spans="1:28" x14ac:dyDescent="0.25">
      <c r="A4" s="1" t="s">
        <v>17</v>
      </c>
      <c r="B4" s="1">
        <f t="shared" si="0"/>
        <v>15</v>
      </c>
      <c r="C4">
        <v>1</v>
      </c>
      <c r="D4">
        <v>1</v>
      </c>
      <c r="E4">
        <v>1</v>
      </c>
      <c r="F4">
        <v>1</v>
      </c>
      <c r="H4">
        <v>1</v>
      </c>
      <c r="L4">
        <v>1</v>
      </c>
      <c r="N4">
        <v>1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AB4" t="str">
        <f t="shared" si="1"/>
        <v>Hemodialy*[tiab] (15)</v>
      </c>
    </row>
    <row r="5" spans="1:28" x14ac:dyDescent="0.25">
      <c r="A5" s="1" t="s">
        <v>18</v>
      </c>
      <c r="B5" s="1">
        <f t="shared" si="0"/>
        <v>7</v>
      </c>
      <c r="D5">
        <v>1</v>
      </c>
      <c r="E5">
        <v>1</v>
      </c>
      <c r="H5">
        <v>1</v>
      </c>
      <c r="N5">
        <v>1</v>
      </c>
      <c r="P5">
        <v>1</v>
      </c>
      <c r="R5">
        <v>1</v>
      </c>
      <c r="V5">
        <v>1</v>
      </c>
      <c r="AB5" t="str">
        <f t="shared" si="1"/>
        <v>Extracorporeal Dialy*[tiab] (7)</v>
      </c>
    </row>
    <row r="6" spans="1:28" x14ac:dyDescent="0.25">
      <c r="A6" s="1" t="s">
        <v>19</v>
      </c>
      <c r="B6" s="1">
        <f t="shared" si="0"/>
        <v>8</v>
      </c>
      <c r="D6">
        <v>1</v>
      </c>
      <c r="E6">
        <v>1</v>
      </c>
      <c r="I6">
        <v>1</v>
      </c>
      <c r="M6">
        <v>1</v>
      </c>
      <c r="P6">
        <v>1</v>
      </c>
      <c r="T6">
        <v>1</v>
      </c>
      <c r="U6">
        <v>1</v>
      </c>
      <c r="V6">
        <v>1</v>
      </c>
      <c r="AB6" t="str">
        <f t="shared" si="1"/>
        <v>Kidneys, Artificial [mesh] (8)</v>
      </c>
    </row>
    <row r="7" spans="1:28" x14ac:dyDescent="0.25">
      <c r="A7" s="1" t="s">
        <v>20</v>
      </c>
      <c r="B7" s="1">
        <f t="shared" si="0"/>
        <v>4</v>
      </c>
      <c r="H7">
        <v>1</v>
      </c>
      <c r="L7">
        <v>1</v>
      </c>
      <c r="P7">
        <v>1</v>
      </c>
      <c r="V7">
        <v>1</v>
      </c>
      <c r="AB7" t="str">
        <f t="shared" si="1"/>
        <v>Artificial Kidney*[tiab] (4)</v>
      </c>
    </row>
    <row r="8" spans="1:28" x14ac:dyDescent="0.25">
      <c r="A8" s="1" t="s">
        <v>21</v>
      </c>
      <c r="B8" s="1">
        <f t="shared" si="0"/>
        <v>4</v>
      </c>
      <c r="H8">
        <v>1</v>
      </c>
      <c r="L8">
        <v>1</v>
      </c>
      <c r="P8">
        <v>1</v>
      </c>
      <c r="V8">
        <v>1</v>
      </c>
      <c r="AB8" t="str">
        <f t="shared" si="1"/>
        <v>Blood Dialy*[tiab] (4)</v>
      </c>
    </row>
    <row r="9" spans="1:28" x14ac:dyDescent="0.25">
      <c r="A9" s="1" t="s">
        <v>22</v>
      </c>
      <c r="B9" s="1">
        <f t="shared" si="0"/>
        <v>5</v>
      </c>
      <c r="C9">
        <v>1</v>
      </c>
      <c r="E9">
        <v>1</v>
      </c>
      <c r="H9">
        <v>1</v>
      </c>
      <c r="R9">
        <v>1</v>
      </c>
      <c r="U9">
        <v>1</v>
      </c>
      <c r="AB9" t="str">
        <f t="shared" si="1"/>
        <v>Hemodiafiltration*[tiab] (5)</v>
      </c>
    </row>
    <row r="10" spans="1:28" x14ac:dyDescent="0.25">
      <c r="A10" s="1" t="s">
        <v>23</v>
      </c>
      <c r="B10" s="1">
        <f t="shared" si="0"/>
        <v>8</v>
      </c>
      <c r="C10">
        <v>1</v>
      </c>
      <c r="D10">
        <v>1</v>
      </c>
      <c r="E10">
        <v>1</v>
      </c>
      <c r="H10">
        <v>1</v>
      </c>
      <c r="J10">
        <v>1</v>
      </c>
      <c r="O10">
        <v>1</v>
      </c>
      <c r="P10">
        <v>1</v>
      </c>
      <c r="R10">
        <v>1</v>
      </c>
      <c r="AB10" t="str">
        <f t="shared" si="1"/>
        <v>Peritoneal Dialy*[tiab] (8)</v>
      </c>
    </row>
    <row r="11" spans="1:28" x14ac:dyDescent="0.25">
      <c r="A11" s="1" t="s">
        <v>24</v>
      </c>
      <c r="B11" s="1">
        <f t="shared" si="0"/>
        <v>2</v>
      </c>
      <c r="D11">
        <v>1</v>
      </c>
      <c r="R11">
        <v>1</v>
      </c>
      <c r="AB11" t="str">
        <f t="shared" si="1"/>
        <v>Acetate Free Biofiltrat*[tiab] (2)</v>
      </c>
    </row>
    <row r="12" spans="1:28" x14ac:dyDescent="0.25">
      <c r="A12" s="1" t="s">
        <v>25</v>
      </c>
      <c r="B12" s="1">
        <f t="shared" si="0"/>
        <v>3</v>
      </c>
      <c r="D12">
        <v>1</v>
      </c>
      <c r="H12">
        <v>1</v>
      </c>
      <c r="P12">
        <v>1</v>
      </c>
      <c r="AB12" t="str">
        <f t="shared" si="1"/>
        <v>CAPD (3)</v>
      </c>
    </row>
    <row r="13" spans="1:28" x14ac:dyDescent="0.25">
      <c r="A13" s="1" t="s">
        <v>26</v>
      </c>
      <c r="B13" s="1">
        <f t="shared" si="0"/>
        <v>1</v>
      </c>
      <c r="U13">
        <v>1</v>
      </c>
      <c r="AB13" t="str">
        <f t="shared" si="1"/>
        <v>Renal Replacement Therapy[mesh:noexp] (1)</v>
      </c>
    </row>
    <row r="14" spans="1:28" x14ac:dyDescent="0.25">
      <c r="A14" s="1" t="s">
        <v>27</v>
      </c>
      <c r="B14" s="1">
        <f t="shared" si="0"/>
        <v>4</v>
      </c>
      <c r="D14">
        <v>1</v>
      </c>
      <c r="K14">
        <v>1</v>
      </c>
      <c r="N14">
        <v>1</v>
      </c>
      <c r="U14">
        <v>1</v>
      </c>
      <c r="AB14" t="str">
        <f t="shared" si="1"/>
        <v>Renal Replace*[tiab] (4)</v>
      </c>
    </row>
    <row r="15" spans="1:28" x14ac:dyDescent="0.25">
      <c r="A15" s="1" t="s">
        <v>28</v>
      </c>
      <c r="B15" s="1">
        <f t="shared" si="0"/>
        <v>1</v>
      </c>
      <c r="D15">
        <v>1</v>
      </c>
      <c r="AB15" t="str">
        <f t="shared" si="1"/>
        <v>Kidney Replace*[tiab] (1)</v>
      </c>
    </row>
    <row r="16" spans="1:28" x14ac:dyDescent="0.3">
      <c r="A16" s="2" t="s">
        <v>29</v>
      </c>
      <c r="B16" s="1">
        <f t="shared" si="0"/>
        <v>3</v>
      </c>
      <c r="E16">
        <v>1</v>
      </c>
      <c r="U16">
        <v>1</v>
      </c>
      <c r="V16">
        <v>1</v>
      </c>
      <c r="AB16" t="str">
        <f t="shared" si="1"/>
        <v>Haemodialy*[tiab] (3)</v>
      </c>
    </row>
    <row r="17" spans="1:28" x14ac:dyDescent="0.3">
      <c r="A17" s="2" t="s">
        <v>30</v>
      </c>
      <c r="B17" s="1">
        <f t="shared" si="0"/>
        <v>2</v>
      </c>
      <c r="E17">
        <v>1</v>
      </c>
      <c r="U17">
        <v>1</v>
      </c>
      <c r="AB17" t="str">
        <f t="shared" si="1"/>
        <v>Haemodiafiltrat*[tiab] (2)</v>
      </c>
    </row>
    <row r="18" spans="1:28" x14ac:dyDescent="0.3">
      <c r="A18" s="2" t="s">
        <v>31</v>
      </c>
      <c r="B18" s="1">
        <f t="shared" si="0"/>
        <v>4</v>
      </c>
      <c r="E18">
        <v>1</v>
      </c>
      <c r="K18">
        <v>1</v>
      </c>
      <c r="M18">
        <v>1</v>
      </c>
      <c r="V18">
        <v>1</v>
      </c>
      <c r="AB18" t="str">
        <f t="shared" si="1"/>
        <v>(Dialysis [mesh] AND (Kidney Diseases [mesh] OR Kidney [mesh])) (4)</v>
      </c>
    </row>
    <row r="19" spans="1:28" x14ac:dyDescent="0.3">
      <c r="A19" s="2" t="s">
        <v>0</v>
      </c>
      <c r="B19" s="1">
        <f t="shared" si="0"/>
        <v>11</v>
      </c>
      <c r="C19">
        <v>1</v>
      </c>
      <c r="E19">
        <v>1</v>
      </c>
      <c r="F19">
        <v>1</v>
      </c>
      <c r="G19">
        <v>1</v>
      </c>
      <c r="H19">
        <v>1</v>
      </c>
      <c r="J19">
        <v>1</v>
      </c>
      <c r="K19">
        <v>1</v>
      </c>
      <c r="M19">
        <v>1</v>
      </c>
      <c r="Q19">
        <v>1</v>
      </c>
      <c r="R19">
        <v>1</v>
      </c>
      <c r="S19">
        <v>1</v>
      </c>
      <c r="AB19" t="str">
        <f t="shared" si="1"/>
        <v>Kidney dialy*[tiab] (11)</v>
      </c>
    </row>
    <row r="20" spans="1:28" x14ac:dyDescent="0.3">
      <c r="C20">
        <f>SUM(C2:C19)</f>
        <v>6</v>
      </c>
      <c r="D20">
        <f t="shared" ref="D20:P20" si="2">SUM(D2:D19)</f>
        <v>10</v>
      </c>
      <c r="E20">
        <f t="shared" si="2"/>
        <v>11</v>
      </c>
      <c r="F20">
        <f t="shared" si="2"/>
        <v>3</v>
      </c>
      <c r="G20">
        <f t="shared" si="2"/>
        <v>2</v>
      </c>
      <c r="H20">
        <f t="shared" si="2"/>
        <v>10</v>
      </c>
      <c r="I20">
        <f t="shared" si="2"/>
        <v>2</v>
      </c>
      <c r="J20">
        <f t="shared" si="2"/>
        <v>3</v>
      </c>
      <c r="K20">
        <f t="shared" si="2"/>
        <v>5</v>
      </c>
      <c r="L20">
        <f t="shared" si="2"/>
        <v>3</v>
      </c>
      <c r="M20">
        <f t="shared" si="2"/>
        <v>5</v>
      </c>
      <c r="N20">
        <f t="shared" si="2"/>
        <v>5</v>
      </c>
      <c r="O20">
        <f t="shared" si="2"/>
        <v>3</v>
      </c>
      <c r="P20">
        <f t="shared" si="2"/>
        <v>9</v>
      </c>
      <c r="Q20">
        <f>SUM(Q2:Q19)</f>
        <v>3</v>
      </c>
      <c r="R20">
        <f t="shared" ref="R20:AA20" si="3">SUM(R2:R19)</f>
        <v>8</v>
      </c>
      <c r="S20">
        <f t="shared" si="3"/>
        <v>4</v>
      </c>
      <c r="T20">
        <f t="shared" si="3"/>
        <v>4</v>
      </c>
      <c r="U20">
        <f t="shared" si="3"/>
        <v>8</v>
      </c>
      <c r="V20">
        <f t="shared" si="3"/>
        <v>8</v>
      </c>
      <c r="W20">
        <f t="shared" si="3"/>
        <v>0</v>
      </c>
      <c r="X20">
        <f t="shared" si="3"/>
        <v>0</v>
      </c>
      <c r="Y20">
        <f t="shared" si="3"/>
        <v>0</v>
      </c>
      <c r="Z20">
        <f t="shared" si="3"/>
        <v>0</v>
      </c>
      <c r="AA20">
        <f t="shared" si="3"/>
        <v>0</v>
      </c>
      <c r="AB20">
        <f>COUNTIF(B20:AA20,"&gt;0")</f>
        <v>20</v>
      </c>
    </row>
    <row r="22" spans="1:28" x14ac:dyDescent="0.3">
      <c r="A22" s="2">
        <v>1</v>
      </c>
      <c r="B22">
        <f t="shared" ref="B22:B39" si="4">COUNTIF(C$20:AA$20,A22)</f>
        <v>0</v>
      </c>
    </row>
    <row r="23" spans="1:28" x14ac:dyDescent="0.3">
      <c r="A23" s="2">
        <v>2</v>
      </c>
      <c r="B23">
        <f t="shared" si="4"/>
        <v>2</v>
      </c>
    </row>
    <row r="24" spans="1:28" x14ac:dyDescent="0.3">
      <c r="A24" s="2">
        <f>A23+1</f>
        <v>3</v>
      </c>
      <c r="B24">
        <f t="shared" si="4"/>
        <v>5</v>
      </c>
    </row>
    <row r="25" spans="1:28" x14ac:dyDescent="0.3">
      <c r="A25" s="2">
        <f t="shared" ref="A25:A39" si="5">A24+1</f>
        <v>4</v>
      </c>
      <c r="B25">
        <f t="shared" si="4"/>
        <v>2</v>
      </c>
    </row>
    <row r="26" spans="1:28" x14ac:dyDescent="0.3">
      <c r="A26" s="2">
        <f t="shared" si="5"/>
        <v>5</v>
      </c>
      <c r="B26">
        <f t="shared" si="4"/>
        <v>3</v>
      </c>
    </row>
    <row r="27" spans="1:28" x14ac:dyDescent="0.3">
      <c r="A27" s="2">
        <f t="shared" si="5"/>
        <v>6</v>
      </c>
      <c r="B27">
        <f t="shared" si="4"/>
        <v>1</v>
      </c>
    </row>
    <row r="28" spans="1:28" x14ac:dyDescent="0.3">
      <c r="A28" s="2">
        <f t="shared" si="5"/>
        <v>7</v>
      </c>
      <c r="B28">
        <f t="shared" si="4"/>
        <v>0</v>
      </c>
    </row>
    <row r="29" spans="1:28" x14ac:dyDescent="0.3">
      <c r="A29" s="2">
        <f t="shared" si="5"/>
        <v>8</v>
      </c>
      <c r="B29">
        <f t="shared" si="4"/>
        <v>3</v>
      </c>
    </row>
    <row r="30" spans="1:28" x14ac:dyDescent="0.3">
      <c r="A30" s="2">
        <f t="shared" si="5"/>
        <v>9</v>
      </c>
      <c r="B30">
        <f t="shared" si="4"/>
        <v>1</v>
      </c>
    </row>
    <row r="31" spans="1:28" x14ac:dyDescent="0.3">
      <c r="A31" s="2">
        <f t="shared" si="5"/>
        <v>10</v>
      </c>
      <c r="B31">
        <f t="shared" si="4"/>
        <v>2</v>
      </c>
    </row>
    <row r="32" spans="1:28" x14ac:dyDescent="0.3">
      <c r="A32" s="2">
        <f t="shared" si="5"/>
        <v>11</v>
      </c>
      <c r="B32">
        <f t="shared" si="4"/>
        <v>1</v>
      </c>
    </row>
    <row r="33" spans="1:2" x14ac:dyDescent="0.3">
      <c r="A33" s="2">
        <f t="shared" si="5"/>
        <v>12</v>
      </c>
      <c r="B33">
        <f t="shared" si="4"/>
        <v>0</v>
      </c>
    </row>
    <row r="34" spans="1:2" x14ac:dyDescent="0.3">
      <c r="A34" s="2">
        <f t="shared" si="5"/>
        <v>13</v>
      </c>
      <c r="B34">
        <f t="shared" si="4"/>
        <v>0</v>
      </c>
    </row>
    <row r="35" spans="1:2" x14ac:dyDescent="0.3">
      <c r="A35" s="2">
        <f t="shared" si="5"/>
        <v>14</v>
      </c>
      <c r="B35">
        <f t="shared" si="4"/>
        <v>0</v>
      </c>
    </row>
    <row r="36" spans="1:2" x14ac:dyDescent="0.3">
      <c r="A36" s="2">
        <f t="shared" si="5"/>
        <v>15</v>
      </c>
      <c r="B36">
        <f t="shared" si="4"/>
        <v>0</v>
      </c>
    </row>
    <row r="37" spans="1:2" x14ac:dyDescent="0.3">
      <c r="A37" s="2">
        <f t="shared" si="5"/>
        <v>16</v>
      </c>
      <c r="B37">
        <f t="shared" si="4"/>
        <v>0</v>
      </c>
    </row>
    <row r="38" spans="1:2" x14ac:dyDescent="0.3">
      <c r="A38" s="2">
        <f t="shared" si="5"/>
        <v>17</v>
      </c>
      <c r="B38">
        <f t="shared" si="4"/>
        <v>0</v>
      </c>
    </row>
    <row r="39" spans="1:2" x14ac:dyDescent="0.3">
      <c r="A39" s="2">
        <f t="shared" si="5"/>
        <v>18</v>
      </c>
      <c r="B39">
        <f t="shared" si="4"/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V10" sqref="V10"/>
    </sheetView>
  </sheetViews>
  <sheetFormatPr defaultRowHeight="15" x14ac:dyDescent="0.25"/>
  <cols>
    <col min="1" max="1" width="47.85546875" bestFit="1" customWidth="1"/>
    <col min="2" max="2" width="4.140625" bestFit="1" customWidth="1"/>
    <col min="3" max="15" width="3.140625" customWidth="1"/>
    <col min="16" max="16" width="3" bestFit="1" customWidth="1"/>
    <col min="17" max="27" width="3.140625" customWidth="1"/>
  </cols>
  <sheetData>
    <row r="1" spans="1:28" ht="18.75" x14ac:dyDescent="0.3">
      <c r="A1" s="2"/>
      <c r="B1" s="2"/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  <c r="W1">
        <v>21</v>
      </c>
      <c r="X1">
        <v>22</v>
      </c>
      <c r="Y1">
        <v>23</v>
      </c>
      <c r="Z1">
        <v>24</v>
      </c>
      <c r="AA1">
        <v>25</v>
      </c>
    </row>
    <row r="2" spans="1:28" ht="18.75" x14ac:dyDescent="0.3">
      <c r="A2" s="2" t="s">
        <v>32</v>
      </c>
      <c r="B2" s="2">
        <f t="shared" ref="B2:B17" si="0">SUM(C2:AA2)</f>
        <v>15</v>
      </c>
      <c r="D2">
        <v>1</v>
      </c>
      <c r="E2">
        <v>1</v>
      </c>
      <c r="F2">
        <v>1</v>
      </c>
      <c r="G2">
        <v>1</v>
      </c>
      <c r="H2">
        <v>1</v>
      </c>
      <c r="I2">
        <v>1</v>
      </c>
      <c r="K2">
        <v>1</v>
      </c>
      <c r="L2">
        <v>1</v>
      </c>
      <c r="M2">
        <v>1</v>
      </c>
      <c r="O2">
        <v>1</v>
      </c>
      <c r="Q2">
        <v>1</v>
      </c>
      <c r="R2">
        <v>1</v>
      </c>
      <c r="S2">
        <v>1</v>
      </c>
      <c r="T2">
        <v>1</v>
      </c>
      <c r="V2">
        <v>1</v>
      </c>
      <c r="AB2" t="str">
        <f t="shared" ref="AB2:AB17" si="1">A2&amp;" ("&amp;B2&amp;")"</f>
        <v>elderly (15)</v>
      </c>
    </row>
    <row r="3" spans="1:28" ht="18.75" x14ac:dyDescent="0.3">
      <c r="A3" s="2" t="s">
        <v>2</v>
      </c>
      <c r="B3" s="2">
        <f t="shared" si="0"/>
        <v>14</v>
      </c>
      <c r="C3">
        <v>1</v>
      </c>
      <c r="E3">
        <v>1</v>
      </c>
      <c r="F3">
        <v>1</v>
      </c>
      <c r="H3">
        <v>1</v>
      </c>
      <c r="I3">
        <v>1</v>
      </c>
      <c r="K3">
        <v>1</v>
      </c>
      <c r="M3">
        <v>1</v>
      </c>
      <c r="N3">
        <v>1</v>
      </c>
      <c r="O3">
        <v>1</v>
      </c>
      <c r="Q3">
        <v>1</v>
      </c>
      <c r="R3">
        <v>1</v>
      </c>
      <c r="S3">
        <v>1</v>
      </c>
      <c r="U3">
        <v>1</v>
      </c>
      <c r="V3">
        <v>1</v>
      </c>
      <c r="AB3" t="str">
        <f t="shared" si="1"/>
        <v>hip osteoarthritis (14)</v>
      </c>
    </row>
    <row r="4" spans="1:28" ht="18.75" x14ac:dyDescent="0.3">
      <c r="A4" s="2" t="s">
        <v>8</v>
      </c>
      <c r="B4" s="2">
        <f t="shared" si="0"/>
        <v>9</v>
      </c>
      <c r="C4">
        <v>1</v>
      </c>
      <c r="E4">
        <v>1</v>
      </c>
      <c r="G4">
        <v>1</v>
      </c>
      <c r="H4">
        <v>1</v>
      </c>
      <c r="J4">
        <v>1</v>
      </c>
      <c r="K4">
        <v>1</v>
      </c>
      <c r="O4">
        <v>1</v>
      </c>
      <c r="Q4">
        <v>1</v>
      </c>
      <c r="R4">
        <v>1</v>
      </c>
      <c r="AB4" t="str">
        <f t="shared" si="1"/>
        <v>exercise therapy OR physiotherapy (9)</v>
      </c>
    </row>
    <row r="5" spans="1:28" ht="18.75" x14ac:dyDescent="0.3">
      <c r="A5" s="2" t="s">
        <v>10</v>
      </c>
      <c r="B5" s="2">
        <f t="shared" si="0"/>
        <v>9</v>
      </c>
      <c r="C5">
        <v>1</v>
      </c>
      <c r="E5">
        <v>1</v>
      </c>
      <c r="H5">
        <v>1</v>
      </c>
      <c r="J5">
        <v>1</v>
      </c>
      <c r="K5">
        <v>1</v>
      </c>
      <c r="P5">
        <v>1</v>
      </c>
      <c r="Q5">
        <v>1</v>
      </c>
      <c r="S5">
        <v>1</v>
      </c>
      <c r="T5">
        <v>1</v>
      </c>
      <c r="AB5" t="str">
        <f t="shared" si="1"/>
        <v>quality of life OR mobility (9)</v>
      </c>
    </row>
    <row r="6" spans="1:28" ht="18.75" x14ac:dyDescent="0.3">
      <c r="A6" s="2" t="s">
        <v>9</v>
      </c>
      <c r="B6" s="2">
        <f t="shared" si="0"/>
        <v>9</v>
      </c>
      <c r="D6">
        <v>1</v>
      </c>
      <c r="L6">
        <v>1</v>
      </c>
      <c r="M6">
        <v>1</v>
      </c>
      <c r="N6">
        <v>1</v>
      </c>
      <c r="P6">
        <v>1</v>
      </c>
      <c r="S6">
        <v>1</v>
      </c>
      <c r="T6">
        <v>1</v>
      </c>
      <c r="U6">
        <v>1</v>
      </c>
      <c r="V6">
        <v>1</v>
      </c>
      <c r="AB6" t="str">
        <f t="shared" si="1"/>
        <v>exercise OR physiotherapy (9)</v>
      </c>
    </row>
    <row r="7" spans="1:28" ht="18.75" x14ac:dyDescent="0.3">
      <c r="A7" s="2" t="s">
        <v>5</v>
      </c>
      <c r="B7" s="2">
        <f t="shared" si="0"/>
        <v>4</v>
      </c>
      <c r="D7">
        <v>1</v>
      </c>
      <c r="L7">
        <v>1</v>
      </c>
      <c r="P7">
        <v>1</v>
      </c>
      <c r="T7">
        <v>1</v>
      </c>
      <c r="AB7" t="str">
        <f t="shared" si="1"/>
        <v>osteoarthritis (4)</v>
      </c>
    </row>
    <row r="8" spans="1:28" ht="18.75" x14ac:dyDescent="0.3">
      <c r="A8" s="2" t="s">
        <v>6</v>
      </c>
      <c r="B8" s="2">
        <f t="shared" si="0"/>
        <v>4</v>
      </c>
      <c r="E8">
        <v>1</v>
      </c>
      <c r="L8">
        <v>1</v>
      </c>
      <c r="T8">
        <v>1</v>
      </c>
      <c r="V8">
        <v>1</v>
      </c>
      <c r="AB8" t="str">
        <f t="shared" si="1"/>
        <v>patients  (4)</v>
      </c>
    </row>
    <row r="9" spans="1:28" ht="18.75" x14ac:dyDescent="0.3">
      <c r="A9" s="2" t="s">
        <v>50</v>
      </c>
      <c r="B9" s="2">
        <f t="shared" si="0"/>
        <v>4</v>
      </c>
      <c r="L9">
        <v>1</v>
      </c>
      <c r="O9">
        <v>1</v>
      </c>
      <c r="R9">
        <v>1</v>
      </c>
      <c r="V9">
        <v>1</v>
      </c>
      <c r="AB9" t="str">
        <f t="shared" si="1"/>
        <v>quality of life OR mobility OR improvement (4)</v>
      </c>
    </row>
    <row r="10" spans="1:28" ht="18.75" x14ac:dyDescent="0.3">
      <c r="A10" s="2" t="s">
        <v>3</v>
      </c>
      <c r="B10" s="2">
        <f t="shared" si="0"/>
        <v>3</v>
      </c>
      <c r="P10">
        <v>1</v>
      </c>
      <c r="S10">
        <v>1</v>
      </c>
      <c r="T10">
        <v>1</v>
      </c>
      <c r="AB10" t="str">
        <f t="shared" si="1"/>
        <v>improvement  (3)</v>
      </c>
    </row>
    <row r="11" spans="1:28" ht="18.75" x14ac:dyDescent="0.3">
      <c r="A11" s="2" t="s">
        <v>33</v>
      </c>
      <c r="B11" s="2">
        <f t="shared" si="0"/>
        <v>2</v>
      </c>
      <c r="G11">
        <v>1</v>
      </c>
      <c r="I11">
        <v>1</v>
      </c>
      <c r="AB11" t="str">
        <f t="shared" si="1"/>
        <v>quality of life (2)</v>
      </c>
    </row>
    <row r="12" spans="1:28" ht="18.75" x14ac:dyDescent="0.3">
      <c r="A12" s="2" t="s">
        <v>4</v>
      </c>
      <c r="B12" s="2">
        <f t="shared" si="0"/>
        <v>2</v>
      </c>
      <c r="F12">
        <v>1</v>
      </c>
      <c r="N12">
        <v>1</v>
      </c>
      <c r="AB12" t="str">
        <f t="shared" si="1"/>
        <v>mobility  (2)</v>
      </c>
    </row>
    <row r="13" spans="1:28" ht="18.75" x14ac:dyDescent="0.3">
      <c r="A13" s="2" t="s">
        <v>1</v>
      </c>
      <c r="B13" s="2">
        <f t="shared" si="0"/>
        <v>1</v>
      </c>
      <c r="I13">
        <v>1</v>
      </c>
      <c r="AB13" t="str">
        <f t="shared" si="1"/>
        <v>exercise (1)</v>
      </c>
    </row>
    <row r="14" spans="1:28" ht="18.75" x14ac:dyDescent="0.3">
      <c r="A14" s="2" t="s">
        <v>90</v>
      </c>
      <c r="B14" s="2">
        <f t="shared" si="0"/>
        <v>1</v>
      </c>
      <c r="F14">
        <v>1</v>
      </c>
      <c r="AB14" t="str">
        <f t="shared" si="1"/>
        <v>quality of life OR physiotherapy OR exercise therapy OR improvement (1)</v>
      </c>
    </row>
    <row r="15" spans="1:28" ht="18.75" x14ac:dyDescent="0.3">
      <c r="A15" s="2" t="s">
        <v>7</v>
      </c>
      <c r="B15" s="2">
        <f t="shared" si="0"/>
        <v>1</v>
      </c>
      <c r="G15">
        <v>1</v>
      </c>
      <c r="AB15" t="str">
        <f t="shared" si="1"/>
        <v>physiotherapy  (1)</v>
      </c>
    </row>
    <row r="16" spans="1:28" ht="18.75" x14ac:dyDescent="0.3">
      <c r="A16" s="2" t="s">
        <v>99</v>
      </c>
      <c r="B16" s="2">
        <f t="shared" si="0"/>
        <v>1</v>
      </c>
      <c r="J16">
        <v>1</v>
      </c>
      <c r="AB16" t="str">
        <f t="shared" si="1"/>
        <v>hip osteoarthritis OR elderly (1)</v>
      </c>
    </row>
    <row r="17" spans="1:28" ht="18.75" x14ac:dyDescent="0.3">
      <c r="A17" s="2" t="s">
        <v>100</v>
      </c>
      <c r="B17" s="2">
        <f t="shared" si="0"/>
        <v>1</v>
      </c>
      <c r="P17">
        <v>1</v>
      </c>
      <c r="AB17" t="str">
        <f t="shared" si="1"/>
        <v>elderly OR patients (1)</v>
      </c>
    </row>
    <row r="18" spans="1:28" x14ac:dyDescent="0.25">
      <c r="C18">
        <f t="shared" ref="C18:AA18" si="2">SUM(C2:C17)</f>
        <v>3</v>
      </c>
      <c r="D18">
        <f t="shared" si="2"/>
        <v>3</v>
      </c>
      <c r="E18">
        <f t="shared" si="2"/>
        <v>5</v>
      </c>
      <c r="F18">
        <f t="shared" si="2"/>
        <v>4</v>
      </c>
      <c r="G18">
        <f t="shared" si="2"/>
        <v>4</v>
      </c>
      <c r="H18">
        <f t="shared" si="2"/>
        <v>4</v>
      </c>
      <c r="I18">
        <f t="shared" si="2"/>
        <v>4</v>
      </c>
      <c r="J18">
        <f t="shared" si="2"/>
        <v>3</v>
      </c>
      <c r="K18">
        <f t="shared" si="2"/>
        <v>4</v>
      </c>
      <c r="L18">
        <f t="shared" si="2"/>
        <v>5</v>
      </c>
      <c r="M18">
        <f t="shared" si="2"/>
        <v>3</v>
      </c>
      <c r="N18">
        <f t="shared" si="2"/>
        <v>3</v>
      </c>
      <c r="O18">
        <f t="shared" si="2"/>
        <v>4</v>
      </c>
      <c r="P18">
        <f t="shared" si="2"/>
        <v>5</v>
      </c>
      <c r="Q18">
        <f t="shared" si="2"/>
        <v>4</v>
      </c>
      <c r="R18">
        <f t="shared" si="2"/>
        <v>4</v>
      </c>
      <c r="S18">
        <f t="shared" si="2"/>
        <v>5</v>
      </c>
      <c r="T18">
        <f t="shared" si="2"/>
        <v>6</v>
      </c>
      <c r="U18">
        <f t="shared" si="2"/>
        <v>2</v>
      </c>
      <c r="V18">
        <f t="shared" si="2"/>
        <v>5</v>
      </c>
      <c r="W18">
        <f t="shared" si="2"/>
        <v>0</v>
      </c>
      <c r="X18">
        <f t="shared" si="2"/>
        <v>0</v>
      </c>
      <c r="Y18">
        <f t="shared" si="2"/>
        <v>0</v>
      </c>
      <c r="Z18">
        <f t="shared" si="2"/>
        <v>0</v>
      </c>
      <c r="AA18">
        <f t="shared" si="2"/>
        <v>0</v>
      </c>
      <c r="AB18">
        <f>COUNTIF(C18:AA18,"&gt;0")</f>
        <v>20</v>
      </c>
    </row>
    <row r="20" spans="1:28" x14ac:dyDescent="0.25">
      <c r="A20">
        <v>2</v>
      </c>
      <c r="B20">
        <f t="shared" ref="B20:B25" si="3">COUNTIF(C$18:AA$18,A20)</f>
        <v>1</v>
      </c>
    </row>
    <row r="21" spans="1:28" x14ac:dyDescent="0.25">
      <c r="A21">
        <v>3</v>
      </c>
      <c r="B21">
        <f t="shared" si="3"/>
        <v>5</v>
      </c>
    </row>
    <row r="22" spans="1:28" x14ac:dyDescent="0.25">
      <c r="A22">
        <v>4</v>
      </c>
      <c r="B22">
        <f t="shared" si="3"/>
        <v>8</v>
      </c>
    </row>
    <row r="23" spans="1:28" x14ac:dyDescent="0.25">
      <c r="A23">
        <v>5</v>
      </c>
      <c r="B23">
        <f t="shared" si="3"/>
        <v>5</v>
      </c>
    </row>
    <row r="24" spans="1:28" x14ac:dyDescent="0.25">
      <c r="A24">
        <v>6</v>
      </c>
      <c r="B24">
        <f t="shared" si="3"/>
        <v>1</v>
      </c>
    </row>
    <row r="25" spans="1:28" x14ac:dyDescent="0.25">
      <c r="A25">
        <v>7</v>
      </c>
      <c r="B25">
        <f t="shared" si="3"/>
        <v>0</v>
      </c>
    </row>
  </sheetData>
  <sortState ref="A2:AB18">
    <sortCondition descending="1" ref="B2:B18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32" sqref="B32"/>
    </sheetView>
  </sheetViews>
  <sheetFormatPr defaultRowHeight="15" x14ac:dyDescent="0.25"/>
  <cols>
    <col min="1" max="1" width="9.140625" style="9"/>
    <col min="2" max="2" width="9.140625" style="16"/>
    <col min="11" max="19" width="6.7109375" customWidth="1"/>
    <col min="20" max="20" width="6.7109375" style="3" customWidth="1"/>
    <col min="21" max="21" width="6.7109375" customWidth="1"/>
    <col min="24" max="24" width="6.7109375" customWidth="1"/>
  </cols>
  <sheetData>
    <row r="1" spans="1:24" s="8" customFormat="1" ht="73.5" customHeight="1" x14ac:dyDescent="0.25">
      <c r="A1" s="11"/>
      <c r="B1" s="18" t="s">
        <v>104</v>
      </c>
      <c r="C1" s="6" t="s">
        <v>11</v>
      </c>
      <c r="D1" s="6" t="s">
        <v>12</v>
      </c>
      <c r="E1" s="6" t="s">
        <v>41</v>
      </c>
      <c r="F1" s="6" t="s">
        <v>42</v>
      </c>
      <c r="G1" s="7" t="s">
        <v>43</v>
      </c>
      <c r="H1" s="7" t="s">
        <v>44</v>
      </c>
      <c r="I1" s="7" t="s">
        <v>45</v>
      </c>
      <c r="J1" s="6" t="s">
        <v>46</v>
      </c>
      <c r="K1" s="6" t="s">
        <v>13</v>
      </c>
      <c r="L1" s="6" t="s">
        <v>14</v>
      </c>
      <c r="M1" s="6" t="s">
        <v>60</v>
      </c>
      <c r="N1" s="17" t="s">
        <v>54</v>
      </c>
      <c r="O1" s="6" t="s">
        <v>48</v>
      </c>
      <c r="P1" s="17" t="s">
        <v>56</v>
      </c>
      <c r="Q1" s="6" t="s">
        <v>47</v>
      </c>
      <c r="R1" s="6" t="s">
        <v>51</v>
      </c>
      <c r="S1" s="17" t="s">
        <v>55</v>
      </c>
      <c r="T1" s="20" t="s">
        <v>52</v>
      </c>
      <c r="U1" s="17" t="s">
        <v>53</v>
      </c>
      <c r="V1" s="17" t="s">
        <v>91</v>
      </c>
      <c r="W1" s="17" t="s">
        <v>95</v>
      </c>
      <c r="X1" s="6" t="s">
        <v>49</v>
      </c>
    </row>
    <row r="2" spans="1:24" x14ac:dyDescent="0.25">
      <c r="A2" s="9">
        <v>1</v>
      </c>
      <c r="B2" s="16" t="s">
        <v>59</v>
      </c>
      <c r="C2">
        <v>15</v>
      </c>
      <c r="D2">
        <v>247</v>
      </c>
      <c r="E2">
        <v>106773</v>
      </c>
      <c r="F2">
        <v>246</v>
      </c>
      <c r="G2" s="4">
        <f t="shared" ref="G2:G3" si="0">IF(F2,F2/E2,"")</f>
        <v>2.3039532466072885E-3</v>
      </c>
      <c r="H2" s="4">
        <f t="shared" ref="H2:H3" si="1">IF(F2,F2/D2,"")</f>
        <v>0.99595141700404854</v>
      </c>
      <c r="I2" s="4">
        <f t="shared" ref="I2:I3" si="2">IF(F2,H2*G2,"")</f>
        <v>2.2946255006696071E-3</v>
      </c>
      <c r="J2" s="10">
        <f t="shared" ref="J2:J31" si="3">IF(SUM(K2:AA2)&gt;0,SUM(K2:AA2),"")</f>
        <v>2</v>
      </c>
      <c r="K2">
        <v>1</v>
      </c>
      <c r="L2">
        <v>1</v>
      </c>
    </row>
    <row r="3" spans="1:24" x14ac:dyDescent="0.25">
      <c r="A3" s="9" t="s">
        <v>92</v>
      </c>
      <c r="B3" s="16" t="s">
        <v>59</v>
      </c>
      <c r="C3">
        <v>15</v>
      </c>
      <c r="D3">
        <v>22482</v>
      </c>
      <c r="E3">
        <v>106773</v>
      </c>
      <c r="F3">
        <v>10873</v>
      </c>
      <c r="G3" s="4">
        <f t="shared" si="0"/>
        <v>0.10183286036732132</v>
      </c>
      <c r="H3" s="4">
        <f t="shared" si="1"/>
        <v>0.48363134952406367</v>
      </c>
      <c r="I3" s="4">
        <f t="shared" si="2"/>
        <v>4.9249563685343146E-2</v>
      </c>
      <c r="J3" s="10">
        <f t="shared" si="3"/>
        <v>1</v>
      </c>
      <c r="V3">
        <v>1</v>
      </c>
    </row>
    <row r="4" spans="1:24" x14ac:dyDescent="0.25">
      <c r="A4" s="9" t="s">
        <v>93</v>
      </c>
      <c r="D4">
        <v>187366</v>
      </c>
      <c r="E4">
        <v>106773</v>
      </c>
      <c r="F4">
        <v>106773</v>
      </c>
      <c r="G4" s="4">
        <f t="shared" ref="G4:G31" si="4">IF(F4,F4/E4,"")</f>
        <v>1</v>
      </c>
      <c r="H4" s="4">
        <f t="shared" ref="H4:H31" si="5">IF(F4,F4/D4,"")</f>
        <v>0.56986326227810813</v>
      </c>
      <c r="I4" s="4">
        <f t="shared" ref="I4:I31" si="6">IF(F4,H4*G4,"")</f>
        <v>0.56986326227810813</v>
      </c>
      <c r="J4" s="10" t="str">
        <f t="shared" si="3"/>
        <v/>
      </c>
    </row>
    <row r="5" spans="1:24" x14ac:dyDescent="0.25">
      <c r="A5" s="9" t="s">
        <v>94</v>
      </c>
      <c r="D5">
        <v>60158</v>
      </c>
      <c r="E5">
        <v>106773</v>
      </c>
      <c r="F5">
        <v>26471</v>
      </c>
      <c r="G5" s="4">
        <f t="shared" si="4"/>
        <v>0.24791848126398996</v>
      </c>
      <c r="H5" s="4">
        <f t="shared" si="5"/>
        <v>0.4400246018817115</v>
      </c>
      <c r="I5" s="4">
        <f t="shared" si="6"/>
        <v>0.10909023101730574</v>
      </c>
      <c r="J5" s="10">
        <f t="shared" si="3"/>
        <v>1</v>
      </c>
      <c r="P5">
        <v>1</v>
      </c>
    </row>
    <row r="6" spans="1:24" x14ac:dyDescent="0.25">
      <c r="A6" s="9">
        <v>3</v>
      </c>
      <c r="B6" s="16" t="s">
        <v>59</v>
      </c>
      <c r="C6">
        <v>51</v>
      </c>
      <c r="D6">
        <v>485</v>
      </c>
      <c r="E6">
        <v>106773</v>
      </c>
      <c r="F6">
        <v>396</v>
      </c>
      <c r="G6" s="4">
        <f t="shared" si="4"/>
        <v>3.7088027872214887E-3</v>
      </c>
      <c r="H6" s="4">
        <f t="shared" si="5"/>
        <v>0.81649484536082473</v>
      </c>
      <c r="I6" s="4">
        <f t="shared" si="6"/>
        <v>3.0282183582262053E-3</v>
      </c>
      <c r="J6" s="10">
        <f t="shared" si="3"/>
        <v>2</v>
      </c>
      <c r="N6">
        <v>1</v>
      </c>
      <c r="W6">
        <v>1</v>
      </c>
    </row>
    <row r="7" spans="1:24" x14ac:dyDescent="0.25">
      <c r="A7" s="9">
        <v>4</v>
      </c>
      <c r="B7" s="16" t="s">
        <v>101</v>
      </c>
      <c r="C7">
        <v>8</v>
      </c>
      <c r="D7">
        <v>16196</v>
      </c>
      <c r="E7">
        <v>107232</v>
      </c>
      <c r="F7">
        <v>12156</v>
      </c>
      <c r="G7" s="4">
        <f t="shared" si="4"/>
        <v>0.11336168307967771</v>
      </c>
      <c r="H7" s="4">
        <f t="shared" si="5"/>
        <v>0.75055569276364531</v>
      </c>
      <c r="I7" s="4">
        <f t="shared" si="6"/>
        <v>8.5084256576720321E-2</v>
      </c>
      <c r="J7" s="10">
        <f t="shared" si="3"/>
        <v>2</v>
      </c>
      <c r="K7">
        <v>1</v>
      </c>
      <c r="R7">
        <v>1</v>
      </c>
      <c r="T7" s="21"/>
    </row>
    <row r="8" spans="1:24" x14ac:dyDescent="0.25">
      <c r="A8" s="9" t="s">
        <v>96</v>
      </c>
      <c r="B8" s="16" t="s">
        <v>61</v>
      </c>
      <c r="C8">
        <v>3</v>
      </c>
      <c r="D8">
        <v>731</v>
      </c>
      <c r="E8">
        <v>100129</v>
      </c>
      <c r="F8">
        <v>619</v>
      </c>
      <c r="G8" s="4">
        <f t="shared" si="4"/>
        <v>6.1820251875081148E-3</v>
      </c>
      <c r="H8" s="4">
        <f t="shared" si="5"/>
        <v>0.84678522571819426</v>
      </c>
      <c r="I8" s="4">
        <f t="shared" si="6"/>
        <v>5.2348475937996214E-3</v>
      </c>
      <c r="J8" s="10">
        <f t="shared" si="3"/>
        <v>3</v>
      </c>
      <c r="K8">
        <v>1</v>
      </c>
      <c r="L8">
        <v>1</v>
      </c>
      <c r="O8">
        <v>1</v>
      </c>
    </row>
    <row r="9" spans="1:24" x14ac:dyDescent="0.25">
      <c r="A9" s="9" t="s">
        <v>97</v>
      </c>
      <c r="D9">
        <v>1247</v>
      </c>
      <c r="E9">
        <v>100129</v>
      </c>
      <c r="F9">
        <v>983</v>
      </c>
      <c r="G9" s="4">
        <f t="shared" si="4"/>
        <v>9.8173356370282339E-3</v>
      </c>
      <c r="H9" s="4">
        <f t="shared" si="5"/>
        <v>0.78829190056134724</v>
      </c>
      <c r="I9" s="4">
        <f t="shared" si="6"/>
        <v>7.7389261677616311E-3</v>
      </c>
      <c r="J9" s="10">
        <f t="shared" si="3"/>
        <v>2</v>
      </c>
      <c r="K9">
        <v>1</v>
      </c>
      <c r="L9">
        <v>1</v>
      </c>
    </row>
    <row r="10" spans="1:24" x14ac:dyDescent="0.25">
      <c r="A10" s="9" t="s">
        <v>98</v>
      </c>
      <c r="D10">
        <v>686</v>
      </c>
      <c r="E10">
        <v>100129</v>
      </c>
      <c r="F10">
        <v>686</v>
      </c>
      <c r="G10" s="4">
        <f t="shared" si="4"/>
        <v>6.8511620010186861E-3</v>
      </c>
      <c r="H10" s="4">
        <f t="shared" si="5"/>
        <v>1</v>
      </c>
      <c r="I10" s="4">
        <f t="shared" si="6"/>
        <v>6.8511620010186861E-3</v>
      </c>
      <c r="J10" s="10">
        <f t="shared" si="3"/>
        <v>2</v>
      </c>
      <c r="K10">
        <v>1</v>
      </c>
      <c r="U10">
        <v>1</v>
      </c>
    </row>
    <row r="11" spans="1:24" x14ac:dyDescent="0.25">
      <c r="A11" s="9">
        <v>6</v>
      </c>
      <c r="B11" s="16" t="s">
        <v>59</v>
      </c>
      <c r="C11">
        <v>22</v>
      </c>
      <c r="D11">
        <v>105399</v>
      </c>
      <c r="E11">
        <v>106773</v>
      </c>
      <c r="F11">
        <v>83764</v>
      </c>
      <c r="G11" s="4">
        <f t="shared" si="4"/>
        <v>0.7845054461333858</v>
      </c>
      <c r="H11" s="4">
        <f t="shared" si="5"/>
        <v>0.79473239784058669</v>
      </c>
      <c r="I11" s="4">
        <f t="shared" si="6"/>
        <v>0.62347189432458494</v>
      </c>
      <c r="J11" s="10">
        <f t="shared" si="3"/>
        <v>1</v>
      </c>
      <c r="M11">
        <v>1</v>
      </c>
      <c r="R11" s="5"/>
    </row>
    <row r="12" spans="1:24" x14ac:dyDescent="0.25">
      <c r="A12" s="9">
        <v>7</v>
      </c>
      <c r="C12">
        <v>4</v>
      </c>
      <c r="D12">
        <v>366</v>
      </c>
      <c r="E12">
        <v>107232</v>
      </c>
      <c r="F12">
        <v>325</v>
      </c>
      <c r="G12" s="4">
        <f t="shared" si="4"/>
        <v>3.030811698000597E-3</v>
      </c>
      <c r="H12" s="4">
        <f t="shared" si="5"/>
        <v>0.88797814207650272</v>
      </c>
      <c r="I12" s="4">
        <f t="shared" si="6"/>
        <v>2.6912945405743005E-3</v>
      </c>
      <c r="J12" s="10">
        <f t="shared" si="3"/>
        <v>4</v>
      </c>
      <c r="K12">
        <v>1</v>
      </c>
      <c r="L12">
        <v>1</v>
      </c>
      <c r="N12">
        <v>1</v>
      </c>
      <c r="S12">
        <v>1</v>
      </c>
    </row>
    <row r="13" spans="1:24" x14ac:dyDescent="0.25">
      <c r="A13" s="9">
        <v>8</v>
      </c>
      <c r="C13">
        <v>10</v>
      </c>
      <c r="D13">
        <v>10454</v>
      </c>
      <c r="E13">
        <v>107256</v>
      </c>
      <c r="F13">
        <v>3526</v>
      </c>
      <c r="G13" s="4">
        <f t="shared" si="4"/>
        <v>3.2874617737003058E-2</v>
      </c>
      <c r="H13" s="4">
        <f t="shared" si="5"/>
        <v>0.33728716280849436</v>
      </c>
      <c r="I13" s="4">
        <f t="shared" si="6"/>
        <v>1.1088186544927566E-2</v>
      </c>
      <c r="J13" s="10">
        <f t="shared" si="3"/>
        <v>3</v>
      </c>
      <c r="K13">
        <v>1</v>
      </c>
      <c r="L13">
        <v>1</v>
      </c>
      <c r="M13">
        <v>1</v>
      </c>
    </row>
    <row r="14" spans="1:24" s="26" customFormat="1" x14ac:dyDescent="0.25">
      <c r="A14" s="24">
        <v>9</v>
      </c>
      <c r="B14" s="25" t="s">
        <v>59</v>
      </c>
      <c r="C14" s="26">
        <v>31</v>
      </c>
      <c r="D14" s="26">
        <v>3833</v>
      </c>
      <c r="E14">
        <v>106808</v>
      </c>
      <c r="F14" s="26">
        <v>2290</v>
      </c>
      <c r="G14" s="27">
        <f t="shared" si="4"/>
        <v>2.1440341547449629E-2</v>
      </c>
      <c r="H14" s="27">
        <f t="shared" si="5"/>
        <v>0.59744325593529868</v>
      </c>
      <c r="I14" s="27">
        <f t="shared" si="6"/>
        <v>1.2809387462473166E-2</v>
      </c>
      <c r="J14" s="28">
        <f t="shared" si="3"/>
        <v>2</v>
      </c>
      <c r="L14" s="26">
        <v>1</v>
      </c>
      <c r="M14" s="26">
        <v>1</v>
      </c>
      <c r="T14" s="29"/>
    </row>
    <row r="15" spans="1:24" x14ac:dyDescent="0.25">
      <c r="A15" s="9">
        <v>10</v>
      </c>
      <c r="B15" s="16" t="s">
        <v>101</v>
      </c>
      <c r="C15" s="26">
        <v>3</v>
      </c>
      <c r="D15" s="26">
        <v>18958</v>
      </c>
      <c r="E15">
        <v>107267</v>
      </c>
      <c r="F15" s="26">
        <v>13780</v>
      </c>
      <c r="G15" s="4">
        <f t="shared" si="4"/>
        <v>0.12846448581576814</v>
      </c>
      <c r="H15" s="4">
        <f t="shared" si="5"/>
        <v>0.72686992298765696</v>
      </c>
      <c r="I15" s="4">
        <f t="shared" si="6"/>
        <v>9.3376970911556334E-2</v>
      </c>
      <c r="J15" s="10">
        <f t="shared" si="3"/>
        <v>1</v>
      </c>
      <c r="K15" s="26">
        <v>1</v>
      </c>
    </row>
    <row r="16" spans="1:24" x14ac:dyDescent="0.25">
      <c r="A16" s="9">
        <v>11</v>
      </c>
      <c r="B16" s="16" t="s">
        <v>59</v>
      </c>
      <c r="C16">
        <v>22</v>
      </c>
      <c r="D16">
        <v>6424</v>
      </c>
      <c r="E16">
        <v>106808</v>
      </c>
      <c r="F16">
        <v>4287</v>
      </c>
      <c r="G16" s="4">
        <f t="shared" si="4"/>
        <v>4.0137442888173169E-2</v>
      </c>
      <c r="H16" s="4">
        <f t="shared" si="5"/>
        <v>0.66734122042341215</v>
      </c>
      <c r="I16" s="4">
        <f t="shared" si="6"/>
        <v>2.6785370121668487E-2</v>
      </c>
      <c r="J16" s="10">
        <f t="shared" si="3"/>
        <v>2</v>
      </c>
      <c r="M16">
        <v>1</v>
      </c>
      <c r="P16">
        <v>1</v>
      </c>
    </row>
    <row r="17" spans="1:24" x14ac:dyDescent="0.25">
      <c r="A17" s="9">
        <v>12</v>
      </c>
      <c r="B17" s="16" t="s">
        <v>57</v>
      </c>
      <c r="C17">
        <v>6</v>
      </c>
      <c r="D17">
        <v>973</v>
      </c>
      <c r="E17">
        <v>107267</v>
      </c>
      <c r="F17">
        <v>948</v>
      </c>
      <c r="G17" s="4">
        <f t="shared" si="4"/>
        <v>8.8377599821007399E-3</v>
      </c>
      <c r="H17" s="4">
        <f t="shared" si="5"/>
        <v>0.97430626927029806</v>
      </c>
      <c r="I17" s="4">
        <f t="shared" si="6"/>
        <v>8.6106849568669073E-3</v>
      </c>
      <c r="J17" s="10">
        <f t="shared" si="3"/>
        <v>2</v>
      </c>
      <c r="K17">
        <v>1</v>
      </c>
      <c r="Q17">
        <v>1</v>
      </c>
    </row>
    <row r="18" spans="1:24" x14ac:dyDescent="0.25">
      <c r="A18" s="9">
        <v>13</v>
      </c>
      <c r="B18" s="16" t="s">
        <v>101</v>
      </c>
      <c r="C18">
        <v>6</v>
      </c>
      <c r="D18">
        <v>908</v>
      </c>
      <c r="E18">
        <v>107267</v>
      </c>
      <c r="F18">
        <v>703</v>
      </c>
      <c r="G18" s="4">
        <f t="shared" si="4"/>
        <v>6.5537397335620464E-3</v>
      </c>
      <c r="H18" s="4">
        <f t="shared" si="5"/>
        <v>0.77422907488986781</v>
      </c>
      <c r="I18" s="4">
        <f t="shared" si="6"/>
        <v>5.0740958509847122E-3</v>
      </c>
      <c r="J18" s="10">
        <f t="shared" si="3"/>
        <v>2</v>
      </c>
      <c r="K18">
        <v>1</v>
      </c>
      <c r="L18">
        <v>1</v>
      </c>
    </row>
    <row r="19" spans="1:24" x14ac:dyDescent="0.25">
      <c r="A19" s="9">
        <v>14</v>
      </c>
      <c r="B19" s="16" t="s">
        <v>57</v>
      </c>
      <c r="C19">
        <v>20</v>
      </c>
      <c r="D19">
        <v>2001</v>
      </c>
      <c r="E19">
        <v>107267</v>
      </c>
      <c r="F19">
        <v>1736</v>
      </c>
      <c r="G19" s="4">
        <f t="shared" si="4"/>
        <v>1.6183914903931312E-2</v>
      </c>
      <c r="H19" s="4">
        <f t="shared" si="5"/>
        <v>0.86756621689155422</v>
      </c>
      <c r="I19" s="4">
        <f t="shared" si="6"/>
        <v>1.404061782769853E-2</v>
      </c>
      <c r="J19" s="10">
        <f t="shared" si="3"/>
        <v>1</v>
      </c>
      <c r="L19">
        <v>1</v>
      </c>
    </row>
    <row r="20" spans="1:24" x14ac:dyDescent="0.25">
      <c r="A20" s="9">
        <v>15</v>
      </c>
      <c r="B20" s="16" t="s">
        <v>59</v>
      </c>
      <c r="C20">
        <v>8</v>
      </c>
      <c r="D20">
        <v>67969</v>
      </c>
      <c r="E20">
        <v>106808</v>
      </c>
      <c r="F20">
        <v>3737</v>
      </c>
      <c r="G20" s="4">
        <f t="shared" si="4"/>
        <v>3.4988015878960381E-2</v>
      </c>
      <c r="H20" s="4">
        <f t="shared" si="5"/>
        <v>5.4980947196516056E-2</v>
      </c>
      <c r="I20" s="4">
        <f t="shared" si="6"/>
        <v>1.923674253551986E-3</v>
      </c>
      <c r="J20" s="10">
        <f t="shared" si="3"/>
        <v>3</v>
      </c>
      <c r="K20">
        <v>1</v>
      </c>
      <c r="M20">
        <v>1</v>
      </c>
      <c r="T20" s="3">
        <v>1</v>
      </c>
    </row>
    <row r="21" spans="1:24" x14ac:dyDescent="0.25">
      <c r="A21" s="9">
        <v>16</v>
      </c>
      <c r="B21" s="16" t="s">
        <v>59</v>
      </c>
      <c r="C21">
        <v>11</v>
      </c>
      <c r="D21">
        <v>1665</v>
      </c>
      <c r="E21">
        <v>106808</v>
      </c>
      <c r="F21">
        <v>760</v>
      </c>
      <c r="G21" s="4">
        <f t="shared" si="4"/>
        <v>7.1155718672758599E-3</v>
      </c>
      <c r="H21" s="4">
        <f t="shared" si="5"/>
        <v>0.45645645645645644</v>
      </c>
      <c r="I21" s="4">
        <f t="shared" si="6"/>
        <v>3.2479487201979899E-3</v>
      </c>
      <c r="J21" s="10">
        <f t="shared" si="3"/>
        <v>2</v>
      </c>
      <c r="K21">
        <v>1</v>
      </c>
      <c r="L21">
        <v>1</v>
      </c>
    </row>
    <row r="22" spans="1:24" x14ac:dyDescent="0.25">
      <c r="A22" s="9">
        <v>17</v>
      </c>
      <c r="B22" s="16" t="s">
        <v>59</v>
      </c>
      <c r="C22">
        <v>18</v>
      </c>
      <c r="D22">
        <v>69807</v>
      </c>
      <c r="E22">
        <v>106808</v>
      </c>
      <c r="F22">
        <v>47722</v>
      </c>
      <c r="G22" s="4">
        <f t="shared" si="4"/>
        <v>0.44680173769755077</v>
      </c>
      <c r="H22" s="4">
        <f t="shared" si="5"/>
        <v>0.68362771641812425</v>
      </c>
      <c r="I22" s="4">
        <f t="shared" si="6"/>
        <v>0.30544605163382638</v>
      </c>
      <c r="J22" s="10">
        <f t="shared" si="3"/>
        <v>1</v>
      </c>
      <c r="O22">
        <v>1</v>
      </c>
    </row>
    <row r="23" spans="1:24" x14ac:dyDescent="0.25">
      <c r="A23" s="9" t="s">
        <v>102</v>
      </c>
      <c r="B23" s="16" t="s">
        <v>59</v>
      </c>
      <c r="C23">
        <v>3</v>
      </c>
      <c r="D23">
        <v>6</v>
      </c>
      <c r="E23">
        <v>106808</v>
      </c>
      <c r="F23">
        <v>6</v>
      </c>
      <c r="G23" s="4">
        <f t="shared" si="4"/>
        <v>5.6175567373230466E-5</v>
      </c>
      <c r="H23" s="4">
        <f t="shared" si="5"/>
        <v>1</v>
      </c>
      <c r="I23" s="4">
        <f t="shared" si="6"/>
        <v>5.6175567373230466E-5</v>
      </c>
      <c r="J23" s="10">
        <f t="shared" si="3"/>
        <v>2</v>
      </c>
      <c r="K23">
        <v>1</v>
      </c>
      <c r="L23">
        <v>1</v>
      </c>
    </row>
    <row r="24" spans="1:24" x14ac:dyDescent="0.25">
      <c r="A24" s="9" t="s">
        <v>103</v>
      </c>
      <c r="D24">
        <v>817</v>
      </c>
      <c r="E24">
        <v>106808</v>
      </c>
      <c r="F24">
        <v>808</v>
      </c>
      <c r="G24" s="4">
        <f t="shared" si="4"/>
        <v>7.5649764062617033E-3</v>
      </c>
      <c r="H24" s="4">
        <f t="shared" si="5"/>
        <v>0.98898408812729499</v>
      </c>
      <c r="I24" s="4">
        <f t="shared" si="6"/>
        <v>7.4816412928512318E-3</v>
      </c>
      <c r="J24" s="10">
        <f t="shared" si="3"/>
        <v>1</v>
      </c>
      <c r="K24">
        <v>1</v>
      </c>
    </row>
    <row r="25" spans="1:24" x14ac:dyDescent="0.25">
      <c r="A25" s="9">
        <v>19</v>
      </c>
      <c r="B25" s="16" t="s">
        <v>59</v>
      </c>
      <c r="C25">
        <v>13</v>
      </c>
      <c r="D25">
        <v>43586</v>
      </c>
      <c r="E25">
        <v>106814</v>
      </c>
      <c r="F25">
        <v>42835</v>
      </c>
      <c r="G25" s="4">
        <f t="shared" si="4"/>
        <v>0.40102421030950997</v>
      </c>
      <c r="H25" s="4">
        <f t="shared" si="5"/>
        <v>0.98276969669159819</v>
      </c>
      <c r="I25" s="4">
        <f t="shared" si="6"/>
        <v>0.39411444153186481</v>
      </c>
      <c r="J25" s="10">
        <f t="shared" si="3"/>
        <v>2</v>
      </c>
      <c r="N25">
        <v>1</v>
      </c>
      <c r="R25">
        <v>1</v>
      </c>
    </row>
    <row r="26" spans="1:24" x14ac:dyDescent="0.25">
      <c r="A26" s="9">
        <v>20</v>
      </c>
      <c r="B26" s="16" t="s">
        <v>57</v>
      </c>
      <c r="C26">
        <v>9</v>
      </c>
      <c r="D26">
        <v>29737</v>
      </c>
      <c r="E26">
        <v>107285</v>
      </c>
      <c r="F26">
        <v>26807</v>
      </c>
      <c r="G26" s="4">
        <f t="shared" si="4"/>
        <v>0.2498671762128909</v>
      </c>
      <c r="H26" s="4">
        <f t="shared" si="5"/>
        <v>0.90146954971920501</v>
      </c>
      <c r="I26" s="4">
        <f t="shared" si="6"/>
        <v>0.22524765083024401</v>
      </c>
      <c r="J26" s="10">
        <f t="shared" si="3"/>
        <v>2</v>
      </c>
      <c r="Q26">
        <v>1</v>
      </c>
      <c r="S26">
        <v>1</v>
      </c>
    </row>
    <row r="27" spans="1:24" x14ac:dyDescent="0.25">
      <c r="A27" s="9">
        <v>21</v>
      </c>
      <c r="G27" s="4" t="str">
        <f t="shared" si="4"/>
        <v/>
      </c>
      <c r="H27" s="4" t="str">
        <f t="shared" si="5"/>
        <v/>
      </c>
      <c r="I27" s="4" t="str">
        <f t="shared" si="6"/>
        <v/>
      </c>
      <c r="J27" s="10" t="str">
        <f t="shared" si="3"/>
        <v/>
      </c>
    </row>
    <row r="28" spans="1:24" x14ac:dyDescent="0.25">
      <c r="A28" s="9">
        <v>22</v>
      </c>
      <c r="G28" s="4" t="str">
        <f t="shared" si="4"/>
        <v/>
      </c>
      <c r="H28" s="4" t="str">
        <f t="shared" si="5"/>
        <v/>
      </c>
      <c r="I28" s="4" t="str">
        <f t="shared" si="6"/>
        <v/>
      </c>
      <c r="J28" s="10" t="str">
        <f t="shared" si="3"/>
        <v/>
      </c>
    </row>
    <row r="29" spans="1:24" x14ac:dyDescent="0.25">
      <c r="A29" s="9">
        <v>23</v>
      </c>
      <c r="G29" s="4" t="str">
        <f t="shared" si="4"/>
        <v/>
      </c>
      <c r="H29" s="4" t="str">
        <f t="shared" si="5"/>
        <v/>
      </c>
      <c r="I29" s="4" t="str">
        <f t="shared" si="6"/>
        <v/>
      </c>
      <c r="J29" s="10" t="str">
        <f t="shared" si="3"/>
        <v/>
      </c>
    </row>
    <row r="30" spans="1:24" s="10" customFormat="1" x14ac:dyDescent="0.25">
      <c r="A30" s="9">
        <v>24</v>
      </c>
      <c r="B30" s="19"/>
      <c r="G30" s="4" t="str">
        <f t="shared" si="4"/>
        <v/>
      </c>
      <c r="H30" s="4" t="str">
        <f t="shared" si="5"/>
        <v/>
      </c>
      <c r="I30" s="4" t="str">
        <f t="shared" si="6"/>
        <v/>
      </c>
      <c r="J30" s="10" t="str">
        <f t="shared" si="3"/>
        <v/>
      </c>
      <c r="T30" s="22"/>
    </row>
    <row r="31" spans="1:24" s="10" customFormat="1" x14ac:dyDescent="0.25">
      <c r="A31" s="9">
        <v>25</v>
      </c>
      <c r="B31" s="19"/>
      <c r="G31" s="4" t="str">
        <f t="shared" si="4"/>
        <v/>
      </c>
      <c r="H31" s="4" t="str">
        <f t="shared" si="5"/>
        <v/>
      </c>
      <c r="I31" s="4" t="str">
        <f t="shared" si="6"/>
        <v/>
      </c>
      <c r="J31" s="10" t="str">
        <f t="shared" si="3"/>
        <v/>
      </c>
      <c r="T31" s="22"/>
    </row>
    <row r="32" spans="1:24" x14ac:dyDescent="0.25">
      <c r="B32" s="23">
        <f>COUNTIF(E2:E31,"&gt;1")</f>
        <v>25</v>
      </c>
      <c r="C32" s="3">
        <f>AVERAGE(C2:C31)</f>
        <v>13.9</v>
      </c>
      <c r="D32" s="3">
        <f>AVERAGE(D2:D31)</f>
        <v>26100.04</v>
      </c>
      <c r="G32" s="4">
        <f>AVERAGE(G2:G31)</f>
        <v>0.14725690911798281</v>
      </c>
      <c r="H32" s="4">
        <f>AVERAGE(H2:H31)</f>
        <v>0.73550561651299229</v>
      </c>
      <c r="I32" s="4"/>
      <c r="K32">
        <f t="shared" ref="K32:W32" si="7">SUM(K2:K31)</f>
        <v>14</v>
      </c>
      <c r="L32">
        <f t="shared" si="7"/>
        <v>10</v>
      </c>
      <c r="M32">
        <f>SUM(M2:M31)</f>
        <v>5</v>
      </c>
      <c r="N32">
        <f>SUM(N2:N31)</f>
        <v>3</v>
      </c>
      <c r="O32">
        <f>SUM(O2:O31)</f>
        <v>2</v>
      </c>
      <c r="P32">
        <f>SUM(P2:P31)</f>
        <v>2</v>
      </c>
      <c r="Q32">
        <f t="shared" si="7"/>
        <v>2</v>
      </c>
      <c r="R32">
        <f t="shared" si="7"/>
        <v>2</v>
      </c>
      <c r="S32">
        <f>SUM(S2:S31)</f>
        <v>2</v>
      </c>
      <c r="T32" s="3">
        <f t="shared" si="7"/>
        <v>1</v>
      </c>
      <c r="U32">
        <f t="shared" si="7"/>
        <v>1</v>
      </c>
      <c r="V32">
        <f t="shared" si="7"/>
        <v>1</v>
      </c>
      <c r="W32">
        <f t="shared" si="7"/>
        <v>1</v>
      </c>
      <c r="X32">
        <f>SUM(X2:X31)</f>
        <v>0</v>
      </c>
    </row>
    <row r="36" spans="1:9" ht="19.5" x14ac:dyDescent="0.3">
      <c r="A36" s="12" t="s">
        <v>34</v>
      </c>
      <c r="B36" s="12"/>
      <c r="G36" s="4"/>
      <c r="H36" s="4"/>
      <c r="I36" s="4"/>
    </row>
    <row r="37" spans="1:9" x14ac:dyDescent="0.25">
      <c r="A37" s="13" t="s">
        <v>35</v>
      </c>
      <c r="B37" s="13"/>
      <c r="G37" s="4"/>
      <c r="H37" s="4"/>
      <c r="I37" s="4"/>
    </row>
    <row r="38" spans="1:9" x14ac:dyDescent="0.25">
      <c r="A38" s="14" t="s">
        <v>36</v>
      </c>
      <c r="B38" s="14"/>
      <c r="G38" s="4"/>
      <c r="H38" s="4"/>
      <c r="I38" s="4"/>
    </row>
    <row r="39" spans="1:9" x14ac:dyDescent="0.25">
      <c r="A39" s="13" t="s">
        <v>37</v>
      </c>
      <c r="B39" s="13"/>
      <c r="G39" s="4"/>
      <c r="H39" s="4"/>
      <c r="I39" s="4"/>
    </row>
    <row r="40" spans="1:9" x14ac:dyDescent="0.25">
      <c r="A40" s="15" t="s">
        <v>38</v>
      </c>
      <c r="B40" s="15"/>
      <c r="G40" s="4"/>
      <c r="H40" s="4"/>
      <c r="I40" s="4"/>
    </row>
    <row r="41" spans="1:9" x14ac:dyDescent="0.25">
      <c r="A41" s="13" t="s">
        <v>39</v>
      </c>
      <c r="B41" s="13"/>
      <c r="G41" s="4"/>
      <c r="H41" s="4"/>
      <c r="I41" s="4"/>
    </row>
    <row r="42" spans="1:9" x14ac:dyDescent="0.25">
      <c r="A42" s="16" t="s">
        <v>40</v>
      </c>
      <c r="G42" s="4"/>
      <c r="H42" s="4"/>
      <c r="I42" s="4"/>
    </row>
    <row r="44" spans="1:9" x14ac:dyDescent="0.25">
      <c r="A44" s="9" t="s">
        <v>59</v>
      </c>
      <c r="B44" s="16">
        <f>COUNTIF(B$1:$B$33,A44)</f>
        <v>11</v>
      </c>
    </row>
    <row r="45" spans="1:9" x14ac:dyDescent="0.25">
      <c r="A45" s="9" t="s">
        <v>57</v>
      </c>
      <c r="B45" s="16">
        <f>COUNTIF(B$1:$B$33,A45)</f>
        <v>3</v>
      </c>
    </row>
    <row r="46" spans="1:9" x14ac:dyDescent="0.25">
      <c r="A46" s="9" t="s">
        <v>58</v>
      </c>
      <c r="B46" s="16">
        <f>COUNTIF(B$1:$B$33,A46)</f>
        <v>0</v>
      </c>
    </row>
    <row r="47" spans="1:9" x14ac:dyDescent="0.25">
      <c r="A47" s="9" t="s">
        <v>61</v>
      </c>
      <c r="B47" s="16">
        <f>COUNTIF(B$1:$B$33,A47)</f>
        <v>1</v>
      </c>
    </row>
    <row r="48" spans="1:9" x14ac:dyDescent="0.25">
      <c r="A48" s="9" t="s">
        <v>101</v>
      </c>
      <c r="B48" s="16">
        <f>COUNTIF(B$1:$B$33,A48)</f>
        <v>3</v>
      </c>
    </row>
  </sheetData>
  <sortState ref="A66:B69">
    <sortCondition descending="1" ref="B66:B69"/>
  </sortState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workbookViewId="0">
      <selection activeCell="A2" sqref="A2:C18"/>
    </sheetView>
  </sheetViews>
  <sheetFormatPr defaultRowHeight="15" x14ac:dyDescent="0.25"/>
  <cols>
    <col min="1" max="1" width="9.140625" style="9"/>
    <col min="12" max="12" width="6.5703125" bestFit="1" customWidth="1"/>
    <col min="13" max="13" width="3.7109375" bestFit="1" customWidth="1"/>
    <col min="14" max="14" width="9.42578125" bestFit="1" customWidth="1"/>
    <col min="15" max="15" width="6.5703125" bestFit="1" customWidth="1"/>
    <col min="16" max="16" width="3.7109375" bestFit="1" customWidth="1"/>
    <col min="17" max="17" width="6.5703125" bestFit="1" customWidth="1"/>
    <col min="18" max="18" width="9.42578125" customWidth="1"/>
    <col min="19" max="19" width="6.5703125" bestFit="1" customWidth="1"/>
    <col min="20" max="20" width="6.5703125" customWidth="1"/>
    <col min="21" max="27" width="6.5703125" bestFit="1" customWidth="1"/>
  </cols>
  <sheetData>
    <row r="1" spans="1:32" s="8" customFormat="1" ht="73.5" customHeight="1" x14ac:dyDescent="0.25">
      <c r="A1" s="11"/>
      <c r="B1" s="6" t="s">
        <v>11</v>
      </c>
      <c r="C1" s="6" t="s">
        <v>12</v>
      </c>
      <c r="D1" s="6" t="s">
        <v>65</v>
      </c>
      <c r="E1" s="6" t="s">
        <v>42</v>
      </c>
      <c r="F1" s="6" t="s">
        <v>66</v>
      </c>
      <c r="G1" s="6" t="s">
        <v>42</v>
      </c>
      <c r="H1" s="7" t="s">
        <v>43</v>
      </c>
      <c r="I1" s="7" t="s">
        <v>44</v>
      </c>
      <c r="J1" s="7" t="s">
        <v>45</v>
      </c>
      <c r="K1" s="6" t="s">
        <v>76</v>
      </c>
      <c r="L1" s="6" t="s">
        <v>80</v>
      </c>
      <c r="M1" s="6" t="s">
        <v>81</v>
      </c>
      <c r="N1" s="6" t="s">
        <v>78</v>
      </c>
      <c r="O1" s="6" t="s">
        <v>83</v>
      </c>
      <c r="P1" s="6" t="s">
        <v>82</v>
      </c>
      <c r="Q1" s="6" t="s">
        <v>85</v>
      </c>
      <c r="R1" s="6" t="s">
        <v>108</v>
      </c>
      <c r="S1" s="6" t="s">
        <v>105</v>
      </c>
      <c r="T1" s="6" t="s">
        <v>106</v>
      </c>
      <c r="U1" s="6" t="s">
        <v>79</v>
      </c>
      <c r="V1" s="6" t="s">
        <v>107</v>
      </c>
      <c r="W1" s="6" t="s">
        <v>77</v>
      </c>
      <c r="X1" s="6" t="s">
        <v>88</v>
      </c>
      <c r="Y1" s="6" t="s">
        <v>89</v>
      </c>
      <c r="Z1" s="6" t="s">
        <v>84</v>
      </c>
      <c r="AA1" s="6" t="s">
        <v>86</v>
      </c>
      <c r="AB1" s="6"/>
      <c r="AC1" s="6"/>
      <c r="AD1" s="6"/>
      <c r="AE1" s="6"/>
      <c r="AF1" s="6"/>
    </row>
    <row r="2" spans="1:32" x14ac:dyDescent="0.25">
      <c r="A2" s="9" t="s">
        <v>62</v>
      </c>
      <c r="B2">
        <v>47</v>
      </c>
      <c r="C2">
        <v>569</v>
      </c>
      <c r="D2">
        <v>504</v>
      </c>
      <c r="E2">
        <v>107</v>
      </c>
      <c r="F2">
        <v>3770</v>
      </c>
      <c r="G2">
        <v>493</v>
      </c>
      <c r="H2" s="4">
        <f t="shared" ref="H2:H17" si="0">IF(E2,E2/D2,"")</f>
        <v>0.2123015873015873</v>
      </c>
      <c r="I2" s="4">
        <f t="shared" ref="I2:I17" si="1">IF(G2,G2/C2,"")</f>
        <v>0.86643233743409487</v>
      </c>
      <c r="J2" s="4">
        <f t="shared" ref="J2:J18" si="2">IF(E2,I2*H2,"")</f>
        <v>0.18394496052668283</v>
      </c>
      <c r="K2">
        <f t="shared" ref="K2:K18" si="3">SUM(N2:AA2)</f>
        <v>2</v>
      </c>
      <c r="M2">
        <v>1</v>
      </c>
      <c r="P2">
        <v>1</v>
      </c>
      <c r="S2">
        <v>1</v>
      </c>
    </row>
    <row r="3" spans="1:32" x14ac:dyDescent="0.25">
      <c r="A3" s="9" t="s">
        <v>63</v>
      </c>
      <c r="B3">
        <v>53</v>
      </c>
      <c r="C3">
        <v>1536</v>
      </c>
      <c r="D3">
        <v>504</v>
      </c>
      <c r="E3">
        <v>468</v>
      </c>
      <c r="F3">
        <v>3770</v>
      </c>
      <c r="G3">
        <v>1302</v>
      </c>
      <c r="H3" s="4">
        <f t="shared" si="0"/>
        <v>0.9285714285714286</v>
      </c>
      <c r="I3" s="4">
        <f t="shared" si="1"/>
        <v>0.84765625</v>
      </c>
      <c r="J3" s="4">
        <f t="shared" si="2"/>
        <v>0.787109375</v>
      </c>
      <c r="K3">
        <f t="shared" si="3"/>
        <v>0</v>
      </c>
    </row>
    <row r="4" spans="1:32" x14ac:dyDescent="0.25">
      <c r="A4" s="9" t="s">
        <v>87</v>
      </c>
      <c r="B4">
        <v>17</v>
      </c>
      <c r="C4">
        <v>210</v>
      </c>
      <c r="D4">
        <v>286</v>
      </c>
      <c r="E4">
        <v>77</v>
      </c>
      <c r="F4">
        <v>6270</v>
      </c>
      <c r="G4">
        <v>134</v>
      </c>
      <c r="H4" s="4">
        <f t="shared" ref="H4" si="4">IF(E4,E4/D4,"")</f>
        <v>0.26923076923076922</v>
      </c>
      <c r="I4" s="4">
        <f t="shared" ref="I4" si="5">IF(G4,G4/C4,"")</f>
        <v>0.63809523809523805</v>
      </c>
      <c r="J4" s="4">
        <f t="shared" si="2"/>
        <v>0.17179487179487177</v>
      </c>
      <c r="K4">
        <f t="shared" si="3"/>
        <v>2</v>
      </c>
      <c r="L4">
        <v>1</v>
      </c>
      <c r="O4">
        <v>1</v>
      </c>
      <c r="T4">
        <v>1</v>
      </c>
    </row>
    <row r="5" spans="1:32" x14ac:dyDescent="0.25">
      <c r="A5" s="9" t="s">
        <v>64</v>
      </c>
      <c r="B5">
        <v>18</v>
      </c>
      <c r="C5">
        <v>53</v>
      </c>
      <c r="D5">
        <v>146</v>
      </c>
      <c r="E5">
        <v>11</v>
      </c>
      <c r="F5">
        <v>1282</v>
      </c>
      <c r="G5">
        <v>20</v>
      </c>
      <c r="H5" s="4">
        <f t="shared" si="0"/>
        <v>7.5342465753424653E-2</v>
      </c>
      <c r="I5" s="4">
        <f t="shared" si="1"/>
        <v>0.37735849056603776</v>
      </c>
      <c r="J5" s="4">
        <f t="shared" si="2"/>
        <v>2.8431119152235722E-2</v>
      </c>
      <c r="K5">
        <f t="shared" si="3"/>
        <v>2</v>
      </c>
      <c r="L5">
        <v>1</v>
      </c>
      <c r="O5">
        <v>1</v>
      </c>
      <c r="V5">
        <v>1</v>
      </c>
    </row>
    <row r="6" spans="1:32" x14ac:dyDescent="0.25">
      <c r="A6" s="9" t="s">
        <v>67</v>
      </c>
      <c r="B6">
        <v>49</v>
      </c>
      <c r="C6">
        <v>213</v>
      </c>
      <c r="D6">
        <v>146</v>
      </c>
      <c r="E6">
        <v>50</v>
      </c>
      <c r="F6">
        <v>1282</v>
      </c>
      <c r="G6">
        <v>156</v>
      </c>
      <c r="H6" s="4">
        <f t="shared" si="0"/>
        <v>0.34246575342465752</v>
      </c>
      <c r="I6" s="4">
        <f t="shared" si="1"/>
        <v>0.73239436619718312</v>
      </c>
      <c r="J6" s="4">
        <f t="shared" si="2"/>
        <v>0.25081998842369285</v>
      </c>
      <c r="K6">
        <f t="shared" si="3"/>
        <v>1</v>
      </c>
      <c r="P6">
        <v>1</v>
      </c>
    </row>
    <row r="7" spans="1:32" x14ac:dyDescent="0.25">
      <c r="A7" s="9" t="s">
        <v>68</v>
      </c>
      <c r="B7">
        <v>38</v>
      </c>
      <c r="C7">
        <v>2924</v>
      </c>
      <c r="D7">
        <v>1984</v>
      </c>
      <c r="E7">
        <v>1340</v>
      </c>
      <c r="F7">
        <v>3441</v>
      </c>
      <c r="G7">
        <v>1781</v>
      </c>
      <c r="H7" s="4">
        <f t="shared" si="0"/>
        <v>0.67540322580645162</v>
      </c>
      <c r="I7" s="4">
        <f t="shared" si="1"/>
        <v>0.60909712722298226</v>
      </c>
      <c r="J7" s="4">
        <f t="shared" si="2"/>
        <v>0.41138616455584487</v>
      </c>
      <c r="K7">
        <f t="shared" si="3"/>
        <v>0</v>
      </c>
      <c r="M7">
        <v>1</v>
      </c>
    </row>
    <row r="8" spans="1:32" x14ac:dyDescent="0.25">
      <c r="A8" s="9" t="s">
        <v>69</v>
      </c>
      <c r="B8">
        <v>23</v>
      </c>
      <c r="C8">
        <v>2368</v>
      </c>
      <c r="D8">
        <v>1984</v>
      </c>
      <c r="E8">
        <v>1976</v>
      </c>
      <c r="F8">
        <v>3441</v>
      </c>
      <c r="G8">
        <v>2256</v>
      </c>
      <c r="H8" s="4">
        <f t="shared" si="0"/>
        <v>0.99596774193548387</v>
      </c>
      <c r="I8" s="4">
        <f t="shared" si="1"/>
        <v>0.95270270270270274</v>
      </c>
      <c r="J8" s="4">
        <f t="shared" si="2"/>
        <v>0.94886115954664341</v>
      </c>
      <c r="K8">
        <f t="shared" si="3"/>
        <v>1</v>
      </c>
      <c r="R8">
        <v>1</v>
      </c>
    </row>
    <row r="9" spans="1:32" x14ac:dyDescent="0.25">
      <c r="A9" s="9" t="s">
        <v>70</v>
      </c>
      <c r="B9">
        <v>26</v>
      </c>
      <c r="C9">
        <v>919</v>
      </c>
      <c r="D9">
        <v>1984</v>
      </c>
      <c r="E9">
        <v>835</v>
      </c>
      <c r="F9">
        <v>3441</v>
      </c>
      <c r="G9">
        <v>919</v>
      </c>
      <c r="H9" s="4">
        <f t="shared" si="0"/>
        <v>0.42086693548387094</v>
      </c>
      <c r="I9" s="4">
        <f t="shared" si="1"/>
        <v>1</v>
      </c>
      <c r="J9" s="4">
        <f t="shared" si="2"/>
        <v>0.42086693548387094</v>
      </c>
      <c r="K9">
        <f t="shared" si="3"/>
        <v>1</v>
      </c>
      <c r="L9">
        <v>1</v>
      </c>
      <c r="M9">
        <v>1</v>
      </c>
      <c r="N9">
        <v>1</v>
      </c>
    </row>
    <row r="10" spans="1:32" x14ac:dyDescent="0.25">
      <c r="A10" s="9" t="s">
        <v>71</v>
      </c>
      <c r="B10">
        <v>56</v>
      </c>
      <c r="C10">
        <v>2028</v>
      </c>
      <c r="D10">
        <v>1984</v>
      </c>
      <c r="E10">
        <v>1795</v>
      </c>
      <c r="F10">
        <v>3441</v>
      </c>
      <c r="G10">
        <v>2023</v>
      </c>
      <c r="H10" s="4">
        <f t="shared" si="0"/>
        <v>0.90473790322580649</v>
      </c>
      <c r="I10" s="4">
        <f t="shared" si="1"/>
        <v>0.99753451676528604</v>
      </c>
      <c r="J10" s="4">
        <f t="shared" si="2"/>
        <v>0.90250728709359296</v>
      </c>
      <c r="K10">
        <f t="shared" si="3"/>
        <v>2</v>
      </c>
      <c r="M10">
        <v>1</v>
      </c>
      <c r="N10">
        <v>1</v>
      </c>
      <c r="U10">
        <v>1</v>
      </c>
    </row>
    <row r="11" spans="1:32" x14ac:dyDescent="0.25">
      <c r="A11" s="9" t="s">
        <v>72</v>
      </c>
      <c r="B11">
        <v>15</v>
      </c>
      <c r="C11">
        <v>27427</v>
      </c>
      <c r="D11">
        <v>517</v>
      </c>
      <c r="E11">
        <v>187</v>
      </c>
      <c r="F11">
        <v>1904</v>
      </c>
      <c r="G11">
        <v>309</v>
      </c>
      <c r="H11" s="4">
        <f t="shared" si="0"/>
        <v>0.36170212765957449</v>
      </c>
      <c r="I11" s="4">
        <f t="shared" si="1"/>
        <v>1.1266270463411967E-2</v>
      </c>
      <c r="J11" s="4">
        <f t="shared" si="2"/>
        <v>4.0750339974043289E-3</v>
      </c>
      <c r="K11">
        <f t="shared" si="3"/>
        <v>1</v>
      </c>
      <c r="O11">
        <v>1</v>
      </c>
    </row>
    <row r="12" spans="1:32" x14ac:dyDescent="0.25">
      <c r="A12" s="9" t="s">
        <v>109</v>
      </c>
      <c r="B12">
        <v>63</v>
      </c>
      <c r="C12">
        <v>3225</v>
      </c>
      <c r="D12">
        <v>1984</v>
      </c>
      <c r="E12">
        <v>1962</v>
      </c>
      <c r="F12">
        <v>3441</v>
      </c>
      <c r="G12">
        <v>2279</v>
      </c>
      <c r="H12" s="4">
        <f t="shared" si="0"/>
        <v>0.98891129032258063</v>
      </c>
      <c r="I12" s="4">
        <f t="shared" si="1"/>
        <v>0.70666666666666667</v>
      </c>
      <c r="J12" s="4">
        <f t="shared" si="2"/>
        <v>0.69883064516129034</v>
      </c>
      <c r="K12">
        <f t="shared" si="3"/>
        <v>1</v>
      </c>
      <c r="L12">
        <v>1</v>
      </c>
      <c r="N12">
        <v>1</v>
      </c>
    </row>
    <row r="13" spans="1:32" x14ac:dyDescent="0.25">
      <c r="A13" s="9" t="s">
        <v>110</v>
      </c>
      <c r="B13">
        <v>19</v>
      </c>
      <c r="C13">
        <v>3372</v>
      </c>
      <c r="D13">
        <v>1984</v>
      </c>
      <c r="E13">
        <v>1970</v>
      </c>
      <c r="F13">
        <v>3441</v>
      </c>
      <c r="G13">
        <v>3363</v>
      </c>
      <c r="H13" s="4">
        <f t="shared" si="0"/>
        <v>0.99294354838709675</v>
      </c>
      <c r="I13" s="4">
        <f t="shared" si="1"/>
        <v>0.99733096085409256</v>
      </c>
      <c r="J13" s="4">
        <f t="shared" si="2"/>
        <v>0.99029334318677531</v>
      </c>
      <c r="K13">
        <f t="shared" si="3"/>
        <v>0</v>
      </c>
    </row>
    <row r="14" spans="1:32" x14ac:dyDescent="0.25">
      <c r="A14" s="9" t="s">
        <v>112</v>
      </c>
      <c r="B14">
        <v>24</v>
      </c>
      <c r="C14">
        <v>5057</v>
      </c>
      <c r="D14">
        <v>1984</v>
      </c>
      <c r="E14">
        <v>1966</v>
      </c>
      <c r="F14">
        <v>3441</v>
      </c>
      <c r="G14">
        <v>2456</v>
      </c>
      <c r="H14" s="4">
        <f t="shared" ref="H14" si="6">IF(E14,E14/D14,"")</f>
        <v>0.99092741935483875</v>
      </c>
      <c r="I14" s="4">
        <f t="shared" ref="I14" si="7">IF(G14,G14/C14,"")</f>
        <v>0.48566343682024915</v>
      </c>
      <c r="J14" s="4">
        <f t="shared" ref="J14" si="8">IF(E14,I14*H14,"")</f>
        <v>0.48125721612329125</v>
      </c>
      <c r="K14">
        <f t="shared" si="3"/>
        <v>1</v>
      </c>
      <c r="Q14">
        <v>1</v>
      </c>
    </row>
    <row r="15" spans="1:32" x14ac:dyDescent="0.25">
      <c r="A15" s="9" t="s">
        <v>73</v>
      </c>
      <c r="B15">
        <v>20</v>
      </c>
      <c r="C15">
        <v>6307</v>
      </c>
      <c r="D15">
        <v>2189</v>
      </c>
      <c r="E15">
        <v>2158</v>
      </c>
      <c r="F15">
        <v>4799</v>
      </c>
      <c r="G15">
        <v>2261</v>
      </c>
      <c r="H15" s="4">
        <f t="shared" si="0"/>
        <v>0.98583828232069437</v>
      </c>
      <c r="I15" s="4">
        <f t="shared" si="1"/>
        <v>0.35849056603773582</v>
      </c>
      <c r="J15" s="4">
        <f t="shared" si="2"/>
        <v>0.35341372385081493</v>
      </c>
      <c r="K15">
        <f t="shared" si="3"/>
        <v>1</v>
      </c>
      <c r="Q15">
        <v>1</v>
      </c>
    </row>
    <row r="16" spans="1:32" x14ac:dyDescent="0.25">
      <c r="A16" s="9" t="s">
        <v>111</v>
      </c>
      <c r="B16">
        <v>24</v>
      </c>
      <c r="C16">
        <v>3741</v>
      </c>
      <c r="D16">
        <v>2189</v>
      </c>
      <c r="E16">
        <v>2189</v>
      </c>
      <c r="F16">
        <v>4799</v>
      </c>
      <c r="G16">
        <v>2956</v>
      </c>
      <c r="H16" s="4">
        <f t="shared" si="0"/>
        <v>1</v>
      </c>
      <c r="I16" s="4">
        <f t="shared" si="1"/>
        <v>0.79016305800588083</v>
      </c>
      <c r="J16" s="4">
        <f t="shared" si="2"/>
        <v>0.79016305800588083</v>
      </c>
      <c r="K16">
        <f t="shared" si="3"/>
        <v>0</v>
      </c>
    </row>
    <row r="17" spans="1:27" x14ac:dyDescent="0.25">
      <c r="A17" s="9" t="s">
        <v>74</v>
      </c>
      <c r="B17">
        <v>26</v>
      </c>
      <c r="C17">
        <v>2272</v>
      </c>
      <c r="D17">
        <v>2189</v>
      </c>
      <c r="E17">
        <v>2189</v>
      </c>
      <c r="F17">
        <v>4799</v>
      </c>
      <c r="G17">
        <v>2261</v>
      </c>
      <c r="H17" s="4">
        <f t="shared" si="0"/>
        <v>1</v>
      </c>
      <c r="I17" s="4">
        <f t="shared" si="1"/>
        <v>0.99515845070422537</v>
      </c>
      <c r="J17" s="4">
        <f t="shared" si="2"/>
        <v>0.99515845070422537</v>
      </c>
      <c r="K17">
        <f t="shared" si="3"/>
        <v>0</v>
      </c>
    </row>
    <row r="18" spans="1:27" x14ac:dyDescent="0.25">
      <c r="A18" s="9" t="s">
        <v>75</v>
      </c>
      <c r="B18">
        <v>19</v>
      </c>
      <c r="C18">
        <v>60</v>
      </c>
      <c r="D18">
        <v>2189</v>
      </c>
      <c r="E18">
        <v>41</v>
      </c>
      <c r="F18">
        <v>4799</v>
      </c>
      <c r="G18">
        <v>44</v>
      </c>
      <c r="H18" s="4">
        <f>IF(E18,E18/D18,"")</f>
        <v>1.8730013704888075E-2</v>
      </c>
      <c r="I18" s="4">
        <f>IF(G18,G18/C18,"")</f>
        <v>0.73333333333333328</v>
      </c>
      <c r="J18" s="4">
        <f t="shared" si="2"/>
        <v>1.3735343383584588E-2</v>
      </c>
      <c r="K18">
        <f t="shared" si="3"/>
        <v>2</v>
      </c>
      <c r="L18">
        <v>1</v>
      </c>
      <c r="P18">
        <v>1</v>
      </c>
      <c r="W18">
        <v>1</v>
      </c>
    </row>
    <row r="19" spans="1:27" x14ac:dyDescent="0.25">
      <c r="L19">
        <f t="shared" ref="L19:AA19" si="9">SUM(L2:L18)</f>
        <v>5</v>
      </c>
      <c r="M19">
        <f t="shared" si="9"/>
        <v>4</v>
      </c>
      <c r="N19">
        <f t="shared" si="9"/>
        <v>3</v>
      </c>
      <c r="O19">
        <f t="shared" si="9"/>
        <v>3</v>
      </c>
      <c r="P19">
        <f t="shared" si="9"/>
        <v>3</v>
      </c>
      <c r="Q19">
        <f t="shared" si="9"/>
        <v>2</v>
      </c>
      <c r="R19">
        <f t="shared" si="9"/>
        <v>1</v>
      </c>
      <c r="S19">
        <f t="shared" si="9"/>
        <v>1</v>
      </c>
      <c r="T19">
        <f t="shared" si="9"/>
        <v>1</v>
      </c>
      <c r="U19">
        <f t="shared" si="9"/>
        <v>1</v>
      </c>
      <c r="V19">
        <f t="shared" si="9"/>
        <v>1</v>
      </c>
      <c r="W19">
        <f t="shared" si="9"/>
        <v>1</v>
      </c>
      <c r="X19">
        <f t="shared" si="9"/>
        <v>0</v>
      </c>
      <c r="Y19">
        <f t="shared" si="9"/>
        <v>0</v>
      </c>
      <c r="Z19">
        <f t="shared" si="9"/>
        <v>0</v>
      </c>
      <c r="AA19">
        <f t="shared" si="9"/>
        <v>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exercise 2</vt:lpstr>
      <vt:lpstr>exercise 3</vt:lpstr>
      <vt:lpstr>exercise 4</vt:lpstr>
      <vt:lpstr>session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Wichor Bramer</dc:creator>
  <cp:lastModifiedBy>Wichor Bramer</cp:lastModifiedBy>
  <dcterms:created xsi:type="dcterms:W3CDTF">2021-01-13T22:45:03Z</dcterms:created>
  <dcterms:modified xsi:type="dcterms:W3CDTF">2021-10-21T09:01:37Z</dcterms:modified>
</cp:coreProperties>
</file>